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127ea97489609bf9/2026/WTA/LKP/FIX/"/>
    </mc:Choice>
  </mc:AlternateContent>
  <xr:revisionPtr revIDLastSave="7" documentId="8_{A0E21BF3-B369-428B-84A7-EFB4C0455998}" xr6:coauthVersionLast="47" xr6:coauthVersionMax="47" xr10:uidLastSave="{B20692E2-698C-439E-B3F9-54CF08A51B81}"/>
  <bookViews>
    <workbookView xWindow="-120" yWindow="-120" windowWidth="20730" windowHeight="11760" xr2:uid="{BBFFB75C-CFE3-4E4F-8B34-6383D7B8176D}"/>
  </bookViews>
  <sheets>
    <sheet name="LKE PI - 2026 " sheetId="7" r:id="rId1"/>
    <sheet name="Sheet2" sheetId="10" state="hidden" r:id="rId2"/>
    <sheet name="LKE PI - 2026" sheetId="9" state="hidden" r:id="rId3"/>
    <sheet name="Sheet1" sheetId="8" state="hidden" r:id="rId4"/>
  </sheets>
  <definedNames>
    <definedName name="asdep">#REF!</definedName>
    <definedName name="Joseph">#REF!</definedName>
    <definedName name="kegiatan">#REF!</definedName>
    <definedName name="naomi">#REF!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9" i="7" l="1"/>
  <c r="J29" i="7" s="1"/>
  <c r="I28" i="7"/>
  <c r="J28" i="7" s="1"/>
  <c r="I27" i="7"/>
  <c r="J27" i="7" s="1"/>
  <c r="I37" i="7"/>
  <c r="J37" i="7" s="1"/>
  <c r="I36" i="7"/>
  <c r="J36" i="7" s="1"/>
  <c r="I35" i="7"/>
  <c r="J35" i="7" s="1"/>
  <c r="I34" i="7"/>
  <c r="J34" i="7" s="1"/>
  <c r="I25" i="7"/>
  <c r="J25" i="7" s="1"/>
  <c r="I24" i="7"/>
  <c r="J24" i="7" s="1"/>
  <c r="I23" i="7"/>
  <c r="J23" i="7" s="1"/>
  <c r="I22" i="7"/>
  <c r="J22" i="7" s="1"/>
  <c r="I21" i="7"/>
  <c r="J21" i="7" s="1"/>
  <c r="I19" i="7"/>
  <c r="J19" i="7" s="1"/>
  <c r="I18" i="7"/>
  <c r="J18" i="7" s="1"/>
  <c r="I17" i="7"/>
  <c r="J17" i="7" s="1"/>
  <c r="I16" i="7"/>
  <c r="J16" i="7" s="1"/>
  <c r="I15" i="7"/>
  <c r="J15" i="7" s="1"/>
  <c r="I14" i="7"/>
  <c r="J14" i="7" s="1"/>
  <c r="I13" i="7"/>
  <c r="J13" i="7" s="1"/>
  <c r="I12" i="7"/>
  <c r="J12" i="7" s="1"/>
  <c r="I11" i="7"/>
  <c r="J11" i="7" s="1"/>
  <c r="I9" i="7"/>
  <c r="J9" i="7" s="1"/>
  <c r="J8" i="7" s="1"/>
  <c r="J10" i="7" l="1"/>
  <c r="AK38" i="9" l="1"/>
  <c r="AL38" i="9" s="1"/>
  <c r="AG38" i="9"/>
  <c r="AH38" i="9" s="1"/>
  <c r="AD38" i="9"/>
  <c r="AE38" i="9" s="1"/>
  <c r="AA38" i="9"/>
  <c r="AB38" i="9" s="1"/>
  <c r="X38" i="9"/>
  <c r="Y38" i="9" s="1"/>
  <c r="U38" i="9"/>
  <c r="V38" i="9" s="1"/>
  <c r="R38" i="9"/>
  <c r="S38" i="9" s="1"/>
  <c r="O38" i="9"/>
  <c r="P38" i="9" s="1"/>
  <c r="L38" i="9"/>
  <c r="M38" i="9" s="1"/>
  <c r="I38" i="9"/>
  <c r="J38" i="9" s="1"/>
  <c r="AK37" i="9"/>
  <c r="AL37" i="9" s="1"/>
  <c r="AG37" i="9"/>
  <c r="AH37" i="9" s="1"/>
  <c r="AD37" i="9"/>
  <c r="AE37" i="9" s="1"/>
  <c r="AA37" i="9"/>
  <c r="AB37" i="9" s="1"/>
  <c r="X37" i="9"/>
  <c r="Y37" i="9" s="1"/>
  <c r="U37" i="9"/>
  <c r="V37" i="9" s="1"/>
  <c r="R37" i="9"/>
  <c r="S37" i="9" s="1"/>
  <c r="O37" i="9"/>
  <c r="P37" i="9" s="1"/>
  <c r="L37" i="9"/>
  <c r="M37" i="9" s="1"/>
  <c r="I37" i="9"/>
  <c r="J37" i="9" s="1"/>
  <c r="AK36" i="9"/>
  <c r="AL36" i="9" s="1"/>
  <c r="AG36" i="9"/>
  <c r="AH36" i="9" s="1"/>
  <c r="AD36" i="9"/>
  <c r="AE36" i="9" s="1"/>
  <c r="AA36" i="9"/>
  <c r="AB36" i="9" s="1"/>
  <c r="X36" i="9"/>
  <c r="Y36" i="9" s="1"/>
  <c r="U36" i="9"/>
  <c r="V36" i="9" s="1"/>
  <c r="R36" i="9"/>
  <c r="S36" i="9" s="1"/>
  <c r="O36" i="9"/>
  <c r="P36" i="9" s="1"/>
  <c r="L36" i="9"/>
  <c r="I36" i="9"/>
  <c r="J36" i="9" s="1"/>
  <c r="AK35" i="9"/>
  <c r="AL35" i="9" s="1"/>
  <c r="AG35" i="9"/>
  <c r="AH35" i="9" s="1"/>
  <c r="AD35" i="9"/>
  <c r="AE35" i="9" s="1"/>
  <c r="AA35" i="9"/>
  <c r="AB35" i="9" s="1"/>
  <c r="X35" i="9"/>
  <c r="Y35" i="9" s="1"/>
  <c r="U35" i="9"/>
  <c r="V35" i="9" s="1"/>
  <c r="R35" i="9"/>
  <c r="S35" i="9" s="1"/>
  <c r="O35" i="9"/>
  <c r="P35" i="9" s="1"/>
  <c r="L35" i="9"/>
  <c r="M35" i="9" s="1"/>
  <c r="I35" i="9"/>
  <c r="J35" i="9" s="1"/>
  <c r="E34" i="9"/>
  <c r="AK33" i="9"/>
  <c r="AL33" i="9" s="1"/>
  <c r="AH33" i="9"/>
  <c r="AG33" i="9"/>
  <c r="AD33" i="9"/>
  <c r="AE33" i="9" s="1"/>
  <c r="AB33" i="9"/>
  <c r="AA33" i="9"/>
  <c r="X33" i="9"/>
  <c r="Y33" i="9" s="1"/>
  <c r="V33" i="9"/>
  <c r="U33" i="9"/>
  <c r="R33" i="9"/>
  <c r="S33" i="9" s="1"/>
  <c r="P33" i="9"/>
  <c r="O33" i="9"/>
  <c r="L33" i="9"/>
  <c r="M33" i="9" s="1"/>
  <c r="J33" i="9"/>
  <c r="I33" i="9"/>
  <c r="AK32" i="9"/>
  <c r="AL32" i="9" s="1"/>
  <c r="AH32" i="9"/>
  <c r="AG32" i="9"/>
  <c r="AD32" i="9"/>
  <c r="AE32" i="9" s="1"/>
  <c r="AB32" i="9"/>
  <c r="AA32" i="9"/>
  <c r="X32" i="9"/>
  <c r="Y32" i="9" s="1"/>
  <c r="V32" i="9"/>
  <c r="U32" i="9"/>
  <c r="R32" i="9"/>
  <c r="S32" i="9" s="1"/>
  <c r="P32" i="9"/>
  <c r="O32" i="9"/>
  <c r="L32" i="9"/>
  <c r="M32" i="9" s="1"/>
  <c r="J32" i="9"/>
  <c r="I32" i="9"/>
  <c r="AK31" i="9"/>
  <c r="AL31" i="9" s="1"/>
  <c r="AH31" i="9"/>
  <c r="AG31" i="9"/>
  <c r="AD31" i="9"/>
  <c r="AE31" i="9" s="1"/>
  <c r="AB31" i="9"/>
  <c r="AA31" i="9"/>
  <c r="X31" i="9"/>
  <c r="Y31" i="9" s="1"/>
  <c r="V31" i="9"/>
  <c r="U31" i="9"/>
  <c r="R31" i="9"/>
  <c r="S31" i="9" s="1"/>
  <c r="P31" i="9"/>
  <c r="O31" i="9"/>
  <c r="L31" i="9"/>
  <c r="M31" i="9" s="1"/>
  <c r="J31" i="9"/>
  <c r="I31" i="9"/>
  <c r="E30" i="9"/>
  <c r="E26" i="9" s="1"/>
  <c r="AK29" i="9"/>
  <c r="AL29" i="9" s="1"/>
  <c r="AG29" i="9"/>
  <c r="AH29" i="9" s="1"/>
  <c r="AE29" i="9"/>
  <c r="AD29" i="9"/>
  <c r="AA29" i="9"/>
  <c r="AB29" i="9" s="1"/>
  <c r="X29" i="9"/>
  <c r="Y29" i="9" s="1"/>
  <c r="U29" i="9"/>
  <c r="V29" i="9" s="1"/>
  <c r="R29" i="9"/>
  <c r="S29" i="9" s="1"/>
  <c r="O29" i="9"/>
  <c r="P29" i="9" s="1"/>
  <c r="L29" i="9"/>
  <c r="M29" i="9" s="1"/>
  <c r="I29" i="9"/>
  <c r="J29" i="9" s="1"/>
  <c r="AK28" i="9"/>
  <c r="AL28" i="9" s="1"/>
  <c r="AG28" i="9"/>
  <c r="AH28" i="9" s="1"/>
  <c r="AD28" i="9"/>
  <c r="AA28" i="9"/>
  <c r="AB28" i="9" s="1"/>
  <c r="Y28" i="9"/>
  <c r="X28" i="9"/>
  <c r="U28" i="9"/>
  <c r="V28" i="9" s="1"/>
  <c r="R28" i="9"/>
  <c r="S28" i="9" s="1"/>
  <c r="O28" i="9"/>
  <c r="P28" i="9" s="1"/>
  <c r="M28" i="9"/>
  <c r="L28" i="9"/>
  <c r="I28" i="9"/>
  <c r="J28" i="9" s="1"/>
  <c r="AK27" i="9"/>
  <c r="AL27" i="9" s="1"/>
  <c r="AG27" i="9"/>
  <c r="AH27" i="9" s="1"/>
  <c r="AD27" i="9"/>
  <c r="AE27" i="9" s="1"/>
  <c r="AA27" i="9"/>
  <c r="AB27" i="9" s="1"/>
  <c r="Z26" i="9" s="1"/>
  <c r="X27" i="9"/>
  <c r="Y27" i="9" s="1"/>
  <c r="U27" i="9"/>
  <c r="R27" i="9"/>
  <c r="S27" i="9" s="1"/>
  <c r="O27" i="9"/>
  <c r="L27" i="9"/>
  <c r="M27" i="9" s="1"/>
  <c r="I27" i="9"/>
  <c r="J27" i="9" s="1"/>
  <c r="AK26" i="9"/>
  <c r="AH26" i="9"/>
  <c r="AG26" i="9"/>
  <c r="AD26" i="9"/>
  <c r="AA26" i="9"/>
  <c r="X26" i="9"/>
  <c r="U26" i="9"/>
  <c r="R26" i="9"/>
  <c r="O26" i="9"/>
  <c r="L26" i="9"/>
  <c r="L39" i="9" s="1"/>
  <c r="I26" i="9"/>
  <c r="I39" i="9" s="1"/>
  <c r="AK25" i="9"/>
  <c r="AL25" i="9" s="1"/>
  <c r="AH25" i="9"/>
  <c r="AG25" i="9"/>
  <c r="AD25" i="9"/>
  <c r="AE25" i="9" s="1"/>
  <c r="AB25" i="9"/>
  <c r="AA25" i="9"/>
  <c r="X25" i="9"/>
  <c r="Y25" i="9" s="1"/>
  <c r="V25" i="9"/>
  <c r="U25" i="9"/>
  <c r="R25" i="9"/>
  <c r="S25" i="9" s="1"/>
  <c r="P25" i="9"/>
  <c r="O25" i="9"/>
  <c r="L25" i="9"/>
  <c r="M25" i="9" s="1"/>
  <c r="J25" i="9"/>
  <c r="I25" i="9"/>
  <c r="AK24" i="9"/>
  <c r="AL24" i="9" s="1"/>
  <c r="AH24" i="9"/>
  <c r="AG24" i="9"/>
  <c r="AD24" i="9"/>
  <c r="AE24" i="9" s="1"/>
  <c r="AB24" i="9"/>
  <c r="AA24" i="9"/>
  <c r="X24" i="9"/>
  <c r="Y24" i="9" s="1"/>
  <c r="V24" i="9"/>
  <c r="U24" i="9"/>
  <c r="R24" i="9"/>
  <c r="S24" i="9" s="1"/>
  <c r="P24" i="9"/>
  <c r="O24" i="9"/>
  <c r="L24" i="9"/>
  <c r="M24" i="9" s="1"/>
  <c r="J24" i="9"/>
  <c r="I24" i="9"/>
  <c r="AK23" i="9"/>
  <c r="AL23" i="9" s="1"/>
  <c r="AH23" i="9"/>
  <c r="AG23" i="9"/>
  <c r="AD23" i="9"/>
  <c r="AE23" i="9" s="1"/>
  <c r="AB23" i="9"/>
  <c r="AA23" i="9"/>
  <c r="X23" i="9"/>
  <c r="Y23" i="9" s="1"/>
  <c r="U23" i="9"/>
  <c r="V23" i="9" s="1"/>
  <c r="R23" i="9"/>
  <c r="S23" i="9" s="1"/>
  <c r="P23" i="9"/>
  <c r="O23" i="9"/>
  <c r="L23" i="9"/>
  <c r="M23" i="9" s="1"/>
  <c r="I23" i="9"/>
  <c r="J23" i="9" s="1"/>
  <c r="AL22" i="9"/>
  <c r="AK22" i="9"/>
  <c r="AG22" i="9"/>
  <c r="AH22" i="9" s="1"/>
  <c r="AD22" i="9"/>
  <c r="AE22" i="9" s="1"/>
  <c r="AA22" i="9"/>
  <c r="AB22" i="9" s="1"/>
  <c r="Y22" i="9"/>
  <c r="X22" i="9"/>
  <c r="U22" i="9"/>
  <c r="V22" i="9" s="1"/>
  <c r="S22" i="9"/>
  <c r="R22" i="9"/>
  <c r="O22" i="9"/>
  <c r="P22" i="9" s="1"/>
  <c r="L22" i="9"/>
  <c r="M22" i="9" s="1"/>
  <c r="I22" i="9"/>
  <c r="J22" i="9" s="1"/>
  <c r="AK21" i="9"/>
  <c r="AL21" i="9" s="1"/>
  <c r="AL20" i="9" s="1"/>
  <c r="AG21" i="9"/>
  <c r="AH21" i="9" s="1"/>
  <c r="AD21" i="9"/>
  <c r="AE21" i="9" s="1"/>
  <c r="AB21" i="9"/>
  <c r="AA21" i="9"/>
  <c r="X21" i="9"/>
  <c r="Y21" i="9" s="1"/>
  <c r="U21" i="9"/>
  <c r="V21" i="9" s="1"/>
  <c r="S21" i="9"/>
  <c r="R21" i="9"/>
  <c r="O21" i="9"/>
  <c r="P21" i="9" s="1"/>
  <c r="M21" i="9"/>
  <c r="L21" i="9"/>
  <c r="I21" i="9"/>
  <c r="J21" i="9" s="1"/>
  <c r="E20" i="9"/>
  <c r="E8" i="9" s="1"/>
  <c r="E39" i="9" s="1"/>
  <c r="AK19" i="9"/>
  <c r="AK18" i="9"/>
  <c r="AL18" i="9" s="1"/>
  <c r="AG18" i="9"/>
  <c r="AH18" i="9" s="1"/>
  <c r="AD18" i="9"/>
  <c r="AE18" i="9" s="1"/>
  <c r="AA18" i="9"/>
  <c r="AB18" i="9" s="1"/>
  <c r="X18" i="9"/>
  <c r="Y18" i="9" s="1"/>
  <c r="U18" i="9"/>
  <c r="V18" i="9" s="1"/>
  <c r="R18" i="9"/>
  <c r="S18" i="9" s="1"/>
  <c r="O18" i="9"/>
  <c r="P18" i="9" s="1"/>
  <c r="M18" i="9"/>
  <c r="L18" i="9"/>
  <c r="I18" i="9"/>
  <c r="J18" i="9" s="1"/>
  <c r="AK17" i="9"/>
  <c r="AL17" i="9" s="1"/>
  <c r="AG17" i="9"/>
  <c r="AH17" i="9" s="1"/>
  <c r="AE17" i="9"/>
  <c r="AD17" i="9"/>
  <c r="AA17" i="9"/>
  <c r="AB17" i="9" s="1"/>
  <c r="X17" i="9"/>
  <c r="Y17" i="9" s="1"/>
  <c r="U17" i="9"/>
  <c r="V17" i="9" s="1"/>
  <c r="R17" i="9"/>
  <c r="S17" i="9" s="1"/>
  <c r="O17" i="9"/>
  <c r="P17" i="9" s="1"/>
  <c r="L17" i="9"/>
  <c r="M17" i="9" s="1"/>
  <c r="I17" i="9"/>
  <c r="J17" i="9" s="1"/>
  <c r="AK16" i="9"/>
  <c r="AL16" i="9" s="1"/>
  <c r="AG16" i="9"/>
  <c r="AH16" i="9" s="1"/>
  <c r="AD16" i="9"/>
  <c r="AE16" i="9" s="1"/>
  <c r="AA16" i="9"/>
  <c r="AB16" i="9" s="1"/>
  <c r="Y16" i="9"/>
  <c r="X16" i="9"/>
  <c r="U16" i="9"/>
  <c r="V16" i="9" s="1"/>
  <c r="R16" i="9"/>
  <c r="S16" i="9" s="1"/>
  <c r="O16" i="9"/>
  <c r="P16" i="9" s="1"/>
  <c r="M16" i="9"/>
  <c r="L16" i="9"/>
  <c r="I16" i="9"/>
  <c r="J16" i="9" s="1"/>
  <c r="AK15" i="9"/>
  <c r="AL15" i="9" s="1"/>
  <c r="AG15" i="9"/>
  <c r="AH15" i="9" s="1"/>
  <c r="AD15" i="9"/>
  <c r="AE15" i="9" s="1"/>
  <c r="AA15" i="9"/>
  <c r="AB15" i="9" s="1"/>
  <c r="X15" i="9"/>
  <c r="Y15" i="9" s="1"/>
  <c r="U15" i="9"/>
  <c r="V15" i="9" s="1"/>
  <c r="R15" i="9"/>
  <c r="S15" i="9" s="1"/>
  <c r="O15" i="9"/>
  <c r="P15" i="9" s="1"/>
  <c r="L15" i="9"/>
  <c r="M15" i="9" s="1"/>
  <c r="I15" i="9"/>
  <c r="J15" i="9" s="1"/>
  <c r="AL14" i="9"/>
  <c r="AK14" i="9"/>
  <c r="AG14" i="9"/>
  <c r="AH14" i="9" s="1"/>
  <c r="AD14" i="9"/>
  <c r="AE14" i="9" s="1"/>
  <c r="AA14" i="9"/>
  <c r="AB14" i="9" s="1"/>
  <c r="Y14" i="9"/>
  <c r="X14" i="9"/>
  <c r="U14" i="9"/>
  <c r="V14" i="9" s="1"/>
  <c r="R14" i="9"/>
  <c r="S14" i="9" s="1"/>
  <c r="O14" i="9"/>
  <c r="P14" i="9" s="1"/>
  <c r="L14" i="9"/>
  <c r="M14" i="9" s="1"/>
  <c r="I14" i="9"/>
  <c r="J14" i="9" s="1"/>
  <c r="AK13" i="9"/>
  <c r="AL13" i="9" s="1"/>
  <c r="AG13" i="9"/>
  <c r="AH13" i="9" s="1"/>
  <c r="AD13" i="9"/>
  <c r="AE13" i="9" s="1"/>
  <c r="AA13" i="9"/>
  <c r="AB13" i="9" s="1"/>
  <c r="X13" i="9"/>
  <c r="Y13" i="9" s="1"/>
  <c r="U13" i="9"/>
  <c r="V13" i="9" s="1"/>
  <c r="S13" i="9"/>
  <c r="R13" i="9"/>
  <c r="O13" i="9"/>
  <c r="P13" i="9" s="1"/>
  <c r="L13" i="9"/>
  <c r="M13" i="9" s="1"/>
  <c r="I13" i="9"/>
  <c r="J13" i="9" s="1"/>
  <c r="AL12" i="9"/>
  <c r="AK12" i="9"/>
  <c r="AG12" i="9"/>
  <c r="AH12" i="9" s="1"/>
  <c r="AD12" i="9"/>
  <c r="AE12" i="9" s="1"/>
  <c r="AA12" i="9"/>
  <c r="AB12" i="9" s="1"/>
  <c r="X12" i="9"/>
  <c r="Y12" i="9" s="1"/>
  <c r="U12" i="9"/>
  <c r="V12" i="9" s="1"/>
  <c r="R12" i="9"/>
  <c r="S12" i="9" s="1"/>
  <c r="O12" i="9"/>
  <c r="P12" i="9" s="1"/>
  <c r="L12" i="9"/>
  <c r="M12" i="9" s="1"/>
  <c r="I12" i="9"/>
  <c r="J12" i="9" s="1"/>
  <c r="AK11" i="9"/>
  <c r="AL11" i="9" s="1"/>
  <c r="AG11" i="9"/>
  <c r="AH11" i="9" s="1"/>
  <c r="AE11" i="9"/>
  <c r="AD11" i="9"/>
  <c r="AA11" i="9"/>
  <c r="AB11" i="9" s="1"/>
  <c r="X11" i="9"/>
  <c r="Y11" i="9" s="1"/>
  <c r="U11" i="9"/>
  <c r="V11" i="9" s="1"/>
  <c r="V10" i="9" s="1"/>
  <c r="S11" i="9"/>
  <c r="R11" i="9"/>
  <c r="O11" i="9"/>
  <c r="P11" i="9" s="1"/>
  <c r="L11" i="9"/>
  <c r="M11" i="9" s="1"/>
  <c r="I11" i="9"/>
  <c r="J11" i="9" s="1"/>
  <c r="E10" i="9"/>
  <c r="AK9" i="9"/>
  <c r="AK39" i="9" s="1"/>
  <c r="AH9" i="9"/>
  <c r="AH8" i="9" s="1"/>
  <c r="AG9" i="9"/>
  <c r="AD9" i="9"/>
  <c r="AE9" i="9" s="1"/>
  <c r="AE8" i="9" s="1"/>
  <c r="AB9" i="9"/>
  <c r="AA9" i="9"/>
  <c r="X9" i="9"/>
  <c r="Y9" i="9" s="1"/>
  <c r="V9" i="9"/>
  <c r="U9" i="9"/>
  <c r="R9" i="9"/>
  <c r="S9" i="9" s="1"/>
  <c r="S8" i="9" s="1"/>
  <c r="P9" i="9"/>
  <c r="O9" i="9"/>
  <c r="L9" i="9"/>
  <c r="M9" i="9" s="1"/>
  <c r="J9" i="9"/>
  <c r="J8" i="9" s="1"/>
  <c r="I9" i="9"/>
  <c r="AG8" i="9"/>
  <c r="AD8" i="9"/>
  <c r="AD39" i="9" s="1"/>
  <c r="AB8" i="9"/>
  <c r="AA8" i="9"/>
  <c r="X8" i="9"/>
  <c r="X39" i="9" s="1"/>
  <c r="R8" i="9"/>
  <c r="P8" i="9"/>
  <c r="O8" i="9"/>
  <c r="O39" i="9" s="1"/>
  <c r="M33" i="7"/>
  <c r="N33" i="7" s="1"/>
  <c r="I33" i="7"/>
  <c r="J33" i="7" s="1"/>
  <c r="M32" i="7"/>
  <c r="N32" i="7" s="1"/>
  <c r="I32" i="7"/>
  <c r="J32" i="7" s="1"/>
  <c r="M31" i="7"/>
  <c r="N31" i="7" s="1"/>
  <c r="I31" i="7"/>
  <c r="J31" i="7" s="1"/>
  <c r="M37" i="7"/>
  <c r="M36" i="7"/>
  <c r="M35" i="7"/>
  <c r="N35" i="7" s="1"/>
  <c r="M34" i="7"/>
  <c r="M25" i="7"/>
  <c r="M24" i="7"/>
  <c r="M23" i="7"/>
  <c r="M22" i="7"/>
  <c r="M21" i="7"/>
  <c r="M19" i="7"/>
  <c r="M18" i="7"/>
  <c r="M17" i="7"/>
  <c r="M16" i="7"/>
  <c r="M15" i="7"/>
  <c r="M14" i="7"/>
  <c r="M13" i="7"/>
  <c r="N13" i="7" s="1"/>
  <c r="M12" i="7"/>
  <c r="M11" i="7"/>
  <c r="N11" i="7" s="1"/>
  <c r="M29" i="7"/>
  <c r="M28" i="7"/>
  <c r="M27" i="7"/>
  <c r="N27" i="7" s="1"/>
  <c r="M9" i="7"/>
  <c r="J26" i="7" l="1"/>
  <c r="W8" i="9"/>
  <c r="Y8" i="9"/>
  <c r="J39" i="9"/>
  <c r="K8" i="9"/>
  <c r="M8" i="9"/>
  <c r="AC8" i="9"/>
  <c r="AL9" i="9"/>
  <c r="R39" i="9"/>
  <c r="AA39" i="9"/>
  <c r="U39" i="9"/>
  <c r="S26" i="9"/>
  <c r="S39" i="9" s="1"/>
  <c r="AB26" i="9"/>
  <c r="V20" i="9"/>
  <c r="P26" i="9"/>
  <c r="P39" i="9" s="1"/>
  <c r="U8" i="9"/>
  <c r="AB39" i="9"/>
  <c r="AH39" i="9"/>
  <c r="AK8" i="9"/>
  <c r="M26" i="9"/>
  <c r="J26" i="9"/>
  <c r="Z8" i="9"/>
  <c r="Z39" i="9" s="1"/>
  <c r="AL26" i="9"/>
  <c r="AJ26" i="9"/>
  <c r="AE39" i="9"/>
  <c r="N8" i="9"/>
  <c r="Q26" i="9"/>
  <c r="W26" i="9"/>
  <c r="W39" i="9" s="1"/>
  <c r="T8" i="9"/>
  <c r="V8" i="9"/>
  <c r="Y39" i="9"/>
  <c r="H26" i="9"/>
  <c r="H8" i="9"/>
  <c r="H39" i="9" s="1"/>
  <c r="AF26" i="9"/>
  <c r="AL19" i="9"/>
  <c r="AL10" i="9" s="1"/>
  <c r="AE26" i="9"/>
  <c r="V27" i="9"/>
  <c r="M36" i="9"/>
  <c r="K26" i="9" s="1"/>
  <c r="K39" i="9" s="1"/>
  <c r="AF8" i="9"/>
  <c r="Y26" i="9"/>
  <c r="AE28" i="9"/>
  <c r="AC26" i="9" s="1"/>
  <c r="P27" i="9"/>
  <c r="N26" i="9" s="1"/>
  <c r="Q8" i="9"/>
  <c r="Q39" i="9" s="1"/>
  <c r="AC39" i="9" l="1"/>
  <c r="M39" i="9"/>
  <c r="AL8" i="9"/>
  <c r="AL39" i="9" s="1"/>
  <c r="AL41" i="9" s="1"/>
  <c r="AJ8" i="9"/>
  <c r="AJ39" i="9" s="1"/>
  <c r="V26" i="9"/>
  <c r="T26" i="9"/>
  <c r="V39" i="9"/>
  <c r="T39" i="9"/>
  <c r="N39" i="9"/>
  <c r="AF39" i="9"/>
  <c r="N34" i="7"/>
  <c r="N37" i="7"/>
  <c r="N29" i="7"/>
  <c r="N25" i="7"/>
  <c r="N24" i="7"/>
  <c r="N23" i="7"/>
  <c r="N22" i="7"/>
  <c r="N21" i="7"/>
  <c r="N19" i="7"/>
  <c r="N18" i="7"/>
  <c r="N17" i="7"/>
  <c r="N16" i="7"/>
  <c r="N14" i="7"/>
  <c r="N12" i="7"/>
  <c r="E10" i="7"/>
  <c r="N9" i="7"/>
  <c r="N8" i="7" s="1"/>
  <c r="E20" i="7"/>
  <c r="N15" i="7"/>
  <c r="E30" i="7"/>
  <c r="E26" i="7" s="1"/>
  <c r="N36" i="7"/>
  <c r="N28" i="7"/>
  <c r="N10" i="7" l="1"/>
  <c r="N26" i="7"/>
  <c r="N20" i="7"/>
  <c r="J20" i="7"/>
  <c r="E8" i="7"/>
  <c r="N38" i="7" l="1"/>
  <c r="N39" i="7" s="1"/>
  <c r="J38" i="7"/>
  <c r="J39" i="7" s="1"/>
  <c r="E38" i="7"/>
</calcChain>
</file>

<file path=xl/sharedStrings.xml><?xml version="1.0" encoding="utf-8"?>
<sst xmlns="http://schemas.openxmlformats.org/spreadsheetml/2006/main" count="518" uniqueCount="133">
  <si>
    <t>PDN</t>
  </si>
  <si>
    <t>PKTN</t>
  </si>
  <si>
    <t>PPI</t>
  </si>
  <si>
    <t>DAGLU</t>
  </si>
  <si>
    <t>ITJEN</t>
  </si>
  <si>
    <t>SETJEN</t>
  </si>
  <si>
    <t>BAPPEBTI</t>
  </si>
  <si>
    <t>PEN</t>
  </si>
  <si>
    <t>NO</t>
  </si>
  <si>
    <t xml:space="preserve">INDIKATOR </t>
  </si>
  <si>
    <t>KETERANGAN</t>
  </si>
  <si>
    <t>PILIHAN</t>
  </si>
  <si>
    <t>A.</t>
  </si>
  <si>
    <t>Implementasi Sistem Pengendalian Intern</t>
  </si>
  <si>
    <t>Hasil Evaluasi Maturitas SPIP Unit Kerja</t>
  </si>
  <si>
    <t>Skor Maturitas
1 - 5</t>
  </si>
  <si>
    <t>Penerapan Manajemen Risiko</t>
  </si>
  <si>
    <t>a.</t>
  </si>
  <si>
    <t>A/B/C</t>
  </si>
  <si>
    <t>A</t>
  </si>
  <si>
    <t>b.</t>
  </si>
  <si>
    <r>
      <t>Telah dilakukan penyusunan peta risiko (</t>
    </r>
    <r>
      <rPr>
        <i/>
        <sz val="18"/>
        <color theme="1"/>
        <rFont val="Calibri Light"/>
        <family val="2"/>
        <scheme val="major"/>
      </rPr>
      <t>risk register</t>
    </r>
    <r>
      <rPr>
        <sz val="18"/>
        <color theme="1"/>
        <rFont val="Calibri Light"/>
        <family val="2"/>
        <scheme val="major"/>
      </rPr>
      <t>) tingkat kegiatan pada unit kerja</t>
    </r>
  </si>
  <si>
    <t>a. Unit kerja telah menyusun peta risiko pada seluruh kegiatan utama sesuai ketentuan
b. Unit kerja telah menyusun peta risiko pada sebagian besar kegiatan utama sesuai ketentuan
c. Unit kerja telah menyusun peta risiko pada sebagian kecil kegiatan utama sesuai ketentuan
d. Unit kerja belum menyusun peta risiko pada kegiatan utama sesuai ketentuan (&lt;10%)</t>
  </si>
  <si>
    <t>A/B/C/D</t>
  </si>
  <si>
    <t>C</t>
  </si>
  <si>
    <t>B</t>
  </si>
  <si>
    <t>c.</t>
  </si>
  <si>
    <r>
      <t xml:space="preserve">Telah dilakukan penyusunan peta risiko kecurangan (fraud </t>
    </r>
    <r>
      <rPr>
        <i/>
        <sz val="18"/>
        <color theme="1"/>
        <rFont val="Calibri Light"/>
        <family val="2"/>
        <scheme val="major"/>
      </rPr>
      <t>risk register</t>
    </r>
    <r>
      <rPr>
        <sz val="18"/>
        <color theme="1"/>
        <rFont val="Calibri Light"/>
        <family val="2"/>
        <scheme val="major"/>
      </rPr>
      <t>) pada unit kerja</t>
    </r>
  </si>
  <si>
    <r>
      <t>Telah dilakukan penyusunan peta risiko (</t>
    </r>
    <r>
      <rPr>
        <i/>
        <sz val="18"/>
        <color theme="1"/>
        <rFont val="Calibri Light"/>
        <family val="2"/>
        <scheme val="major"/>
      </rPr>
      <t>risk register</t>
    </r>
    <r>
      <rPr>
        <sz val="18"/>
        <color theme="1"/>
        <rFont val="Calibri Light"/>
        <family val="2"/>
        <scheme val="major"/>
      </rPr>
      <t>) tingkat strategis pada unit kerja</t>
    </r>
  </si>
  <si>
    <t>a. Unit kerja telah menyusun peta risiko tingkat strategis pada seluruh sasaran strategisnya sesuai ketentuan
b. Unit kerja telah menyusun peta risiko tingkat strategis pada sebagian besar sasaran strategisnya sesuai ketentuan
c. Unit kerja telah menyusun peta risiko tingkat strategis pada sebagian kecil sasaran strategisnya sesuai ketentuan
d. Unit kerja belum menyusun peta risiko tingkat strategis pada sasaran strategisnya  sesuai ketentuan (&lt;10%)</t>
  </si>
  <si>
    <t>d.</t>
  </si>
  <si>
    <t>e.</t>
  </si>
  <si>
    <t>a. Bila rencana tindak pengendalian yang telah dipantau pelaksanaannya sebanyak &gt;80% s.d. 100% dari total rencana tindak pengendalian;
b.Bila  rencana tindak pengendalian yang telah dipantau pelaksanaannya sebanyak &gt;60% s.d. 79% dari total rencana tindak pengendalian;
c. Bila rencana tindak pengendalian yang telah dipantau pelaksanaannya sebanyak &gt;25% s.d. 59% dari total rencana tindak pengendalian;
d. Bila rencana tindak pengendalian yang telah dipantau pelaksanaannya  1% s.d. 24% dari total rencana tindak pengendalian;
e. Belum ada rencana tindak pengendalian yang dipantau pelaksanaannya.</t>
  </si>
  <si>
    <t>f.</t>
  </si>
  <si>
    <t>A/B/C/D/E</t>
  </si>
  <si>
    <t>Pegawai telah mendapatkan fasilitas untuk meningkatkan kompetensi dan keterampilan terkait manajemen risiko.</t>
  </si>
  <si>
    <t>a. Terdapat upaya peningkatan kompetensi dan keterampilan terkait manajemen risiko yang memadai dengan cakupan seluruh pegawai dan telah dievaluasi pencapaiannya.
b. Terdapat upaya peningkatan kompetensi dan keterampilan terkait manajemen risiko yang memadai dengan cakupan seluruh pegawai.
c. Terdapat upaya peningkatan kompetensi dan keterampilan terkait manajemen risiko yang memadai dengan cakupan sebagian besar pegawai.
d. Terdapat upaya peningkatan kompetensi dan keterampilan terkait manajemen risiko yang memadai dengan cakupan sebagian pegawai.
e.  Terdapat upaya peningkatan kompetensi dan keterampilan terkait manajemen risiko namun belum memadai.</t>
  </si>
  <si>
    <t>g.</t>
  </si>
  <si>
    <r>
      <t xml:space="preserve">Hasil Evaluasi Pelaksanaan </t>
    </r>
    <r>
      <rPr>
        <b/>
        <i/>
        <sz val="18"/>
        <color theme="1"/>
        <rFont val="Calibri Light"/>
        <family val="2"/>
        <scheme val="major"/>
      </rPr>
      <t>Standard Operating Procedure (SOP)</t>
    </r>
  </si>
  <si>
    <t>Penyusunan SOP Makro unit kerja</t>
  </si>
  <si>
    <t>a. Bila SOP Makro yang telah disusun &gt;80% s.d. 100% dari jumlah SOP Makro yang seharusnya disusun;
b.Bila SOP Makro yang telah disusun &gt;60% s.d. 79% dari jumlah SOP Makro yang seharusnya disusun;
c. Bila SOP Makro yang telah disusun &gt;25% s.d. 59% dari jumlah SOP Makro yang seharusnya disusun;
d. Bila SOP Makro yang telah disusun 1% s.d. 24% dari jumlah SOP Makro yang seharusnya disusun;
e. Belum ada SOP Makro disusun.</t>
  </si>
  <si>
    <t>Evaluasi SOP Makro unit kerja</t>
  </si>
  <si>
    <t>a. Bila SOP Makro yang telah dievaluasi &gt;80% s.d. 100% dari jumlah SOP Makro yang telah disusun;
b.Bila SOP Makro yang telah dievaluasi &gt;60% s.d. 79% dari jumlah SOP Makro yang telah disusun;
c. Bila SOP Makro yang telah dievaluasi &gt;25% s.d. 59% dari jumlah SOP Makro yang telah disusun;
d. Bila SOP Makro yang telah dievaluasi 1% s.d. 24% dari jumlah SOP Makro yang telah disusun;
e. Belum ada SOP Makro yang dievaluasi.</t>
  </si>
  <si>
    <t>Penyusunan SOP Mikro unit kerja</t>
  </si>
  <si>
    <t>a. Bila SOP Mikro yang telah disusun &gt;80% s.d. 100% dari jumlah SOP Mikro yang seharusnya disusun;
b.Bila SOP Mikro yang telah disusun &gt;60% s.d. 79% dari jumlah SOP Mikro yang seharusnya disusun;
c. Bila SOP Mikro yang telah disusun &gt;25% s.d. 59% dari jumlah SOP Mikro yang seharusnya disusun;
d. Bila SOP Mikro yang telah disusun 1% s.d. 24% dari jumlah SOP Mikro yang seharusnya disusun;
e. Belum ada SOP Mikro disusun.</t>
  </si>
  <si>
    <t>Evaluasi SOP Mikro unit kerja</t>
  </si>
  <si>
    <t>a. Bila SOP Mikro yang telah dievaluasi &gt;80% s.d. 100% dari jumlah SOP Mikro yang telah disusun;
b.Bila SOP Mikro yang telah dievaluasi &gt;60% s.d. 79% dari jumlah SOP Mikro yang telah disusun;
c. Bila SOP Mikro yang telah dievaluasi &gt;25% s.d. 59% dari jumlah SOP Mikro yang telah disusun;
d. Bila SOP Mikro yang telah dievaluasi 1% s.d. 24% dari jumlah SOP Mikro yang telah disusun;
e. Belum ada SOP Mikro yang dievaluasi.</t>
  </si>
  <si>
    <t>Persentase pelaksanaan kegiatan sesuai dengan SOP Mikro</t>
  </si>
  <si>
    <t>a. &gt; 90% kegiatan telah dilaksanakan sesuai SOP Mikro
b. &gt;= 50% - 90% kegiatan telah dilaksanakan sesuai SOP Mikro
c. &lt; 50% kegiatan telah dilaksanakan sesuai SOP Mikro
d. tidak ada kegiatan yang dilaksanakan sesuai SOP Mikro</t>
  </si>
  <si>
    <t>B.</t>
  </si>
  <si>
    <t>Penanganan Hasil Pengawasan Internal dan Eksternal</t>
  </si>
  <si>
    <t>Jumlah tindak lanjut hasil pengawasan yang telah diverifikasi sesuai / total jumlah rekomendasi hasil pengawasan Itjen</t>
  </si>
  <si>
    <t>0 - 100%</t>
  </si>
  <si>
    <t>Jumlah tindak lanjut atas pengaduan  yang dilaksanakan Unit Kerja Eselon 1 /Jumlah total pengaduan dari SP4N-LAPOR</t>
  </si>
  <si>
    <t>Trend Temuan / Catatan Hasil Pengawasan</t>
  </si>
  <si>
    <t xml:space="preserve">a. Persentase Temuan Kerugian Negara terhadap Pagu Anggaran &lt;= 0,5%
b. Persentase Temuan Kerugian Negara terhadap Pagu Anggaran &lt;= 1%
c. Persentase Temuan Kerugian Negara terhadap Pagu Anggaran &lt;= 2%
d. Persentase Temuan Kerugian Negara terhadap Pagu Anggaran &gt; 2% </t>
  </si>
  <si>
    <t>Disiplin Pegawai</t>
  </si>
  <si>
    <t>Jumlah pegawai yang mendapatkan sanksi disiplin</t>
  </si>
  <si>
    <t>a. Pegawai mendapat sanksi disiplin kurang dari 4% dari total.
b. Pegawai mendapat sanksi disiplin lebih dari 4 s.d. 7% dari total.
c. Pegawai mendapat sanksi disiplin lebih dari 7% s.d. 10% dari total.
d. Pegawai mendapat sanksi disiplin lebih dari 10% dari total.</t>
  </si>
  <si>
    <t>a. Seluruh Tindak Lanjut atas Hasil Pengawasan BPK sudah dilakukan tepat waktu.
b. Sebagian Tindak Lanjut atas Hasil Pengawasan BPK sudah dilakukan tepat waktu.
c. Tindak Lanjut atas Hasil Pengawasan BPK tidak dilakukan tepat waktu</t>
  </si>
  <si>
    <t>a. Seluruh Form Rencana dan Realisasi Tindak Lanjut Hasil Pengawasan Itjen dan Pengawasan BPK telah dibuat.
b. Sebagian Form Rencana dan Realisasi Tindak Lanjut Hasil Pengawasan Itjen dan Pengawasan BPK telah dibuat.
c. Unit belum membuat Form Rencana dan Realisasi Tindak Lanjut Hasil Pengawasan Itjen dan Pengawasan BPK</t>
  </si>
  <si>
    <t>NILAI</t>
  </si>
  <si>
    <t>NILAI SEMENTARA</t>
  </si>
  <si>
    <t>BK Perdag</t>
  </si>
  <si>
    <t>a. Unit kerja telah menyusun fraud risk register pada tingkat strategis dan tingkat kegiatan/operasional 
b. Unit kerja telah menyusun fraud risk register pada tingkat strategis
c. Unit kerja telah menyusun fraud risk register pada tingkat kegiatan/operasional
d. Unit kerja belum menyusun fraud risk register pada tingkat strategis dan tingkat kegiatan/operasional</t>
  </si>
  <si>
    <t>Catatan Evaluator</t>
  </si>
  <si>
    <t>Catatan Evaluator Thp IV</t>
  </si>
  <si>
    <t>h.</t>
  </si>
  <si>
    <t>i.</t>
  </si>
  <si>
    <t>Rencana kerja dan kegiatan fungsi kepatuhan internal dan manajemen risiko.</t>
  </si>
  <si>
    <t>Apakah Unit Kerja telah melaksanakan tindak lanjut atas rekomendasi pengawasan BPK yang dilaksanakan pada Tahun 2024 untuk T.A 2023 dan Tahun 2025 untuk T.A 2024 dengan tepat waktu ?</t>
  </si>
  <si>
    <t>Ini kan udh ada di Daftar / matrik temuan</t>
  </si>
  <si>
    <t>HASIL KESEPAKATAN</t>
  </si>
  <si>
    <t>Unit kerja telah memiliki Struktur Kelembagaan Penerapan SPIP/MR (Penetapan Konteks dan UPR; Satgas SPIP) dan dukungan anggaran untuk pelaksanaan manajemen risiko.</t>
  </si>
  <si>
    <t xml:space="preserve">Sistem Pengendalian Intern Pemerintah (SPIP) / Manajemen Risiko (MR) telah diinformasikan dan dikomunikasikan kepada seluruh pihak terkait pada unit kerja
</t>
  </si>
  <si>
    <t xml:space="preserve">a. SPI telah diinformasikan dan dikomunikasikan kepada seluruh pihak terkait (dari unit ybs)
b. SPI telah diinformasikan dan dikomunikasikan kepada sebagian besar pihak terkait (menghadiri undangan)
c. SPI telah diinformasikan dan dikomunikasikan kepada sebagian kecil pihak terkait
d. Belum ada pihak terkait yang mendapatkan informasi dan komunikasi mengenai SPI
</t>
  </si>
  <si>
    <t>a. Apabila pada Unit Eselon I sudah ada rencana kerja dan kegiatan fungsi kepatuhan internal dan manajemen risiko telah dimonitor dan dilaksanakan seluruhnya.
b. Apabila pada Unit Eselon I sudah ada rencana kerja dan kegiatan fungsi kepatuhan internal dan manajemen risiko  telah dimonitor dan dilaksanakan sebagian besar.
c. Apabila pada Unit Eselon I sudah ada rencana kerja dan kegiatan fungsi kepatuhan internal dan manajemen risiko  telah dimonitor dan dilaksanakan sebagian kecil.
d. Apabila pada Unit Eselon I belum ada rencana kerja dan kegiatan fungsi kepatuhan internal dan manajemen risiko.</t>
  </si>
  <si>
    <t>Telah dilakukan penyusunan peta risiko kemitraan pada unit kerja</t>
  </si>
  <si>
    <t>a. Unit kerja telah menyusun peta risiko kemitraan pada tingkat strategis dan tingkat kegiatan/operasional 
b. Unit kerja telah menyusun peta risiko kemitraan pada tingkat strategis
c. Unit kerja telah menyusun peta risiko kemitraan pada tingkat kegiatan/operasional
d. Unit kerja belum menyusun peta risiko kemitraan pada tingkat strategis dan tingkat kegiatan/operasional</t>
  </si>
  <si>
    <t>Data dari Humas
Note: Perlu ada ND permintaan laporan SP4N Lapor kepada Biro Humas dari IR 2</t>
  </si>
  <si>
    <t>LKE WTA ASPEK PENGENDALIAN INTERN (PI)</t>
  </si>
  <si>
    <t>BOBOT (belum final)</t>
  </si>
  <si>
    <t>Pemantauan Rencana Tindak Pengendalian (RTP)</t>
  </si>
  <si>
    <t xml:space="preserve">Jumlah tindak lanjut rekomendasi pemeriksaan BPK oleh Unit Kerja Eselon I/Jumlah rekomendasi BPK 
</t>
  </si>
  <si>
    <t>PENJELASAN DAN LINK DOKUMEN</t>
  </si>
  <si>
    <t>POIN</t>
  </si>
  <si>
    <t>SKOR</t>
  </si>
  <si>
    <t>Jumlah pegawai yang mendapatkan sanksi disiplin, berdasarkan data dari Unit Kerja</t>
  </si>
  <si>
    <t xml:space="preserve">Menggunakan Hasil PK Unit Eselon I atas LKE Maturitas SPIP Tahun 2025 (jika ada hasil PK 2026, menggunakan nilai terbaru)
</t>
  </si>
  <si>
    <t>Peta risiko strategis (eselon I) unit kerja tahun 2026 (minta ke Unit Kerja)</t>
  </si>
  <si>
    <t>Peta risiko operasional (eselon II) unit kerja tahun 2026 (minta ke Unit Kerja)</t>
  </si>
  <si>
    <r>
      <t xml:space="preserve">Peta Risiko </t>
    </r>
    <r>
      <rPr>
        <i/>
        <sz val="16"/>
        <color theme="1"/>
        <rFont val="Arial"/>
        <family val="2"/>
      </rPr>
      <t>Fraud</t>
    </r>
    <r>
      <rPr>
        <sz val="16"/>
        <color theme="1"/>
        <rFont val="Arial"/>
        <family val="2"/>
      </rPr>
      <t xml:space="preserve"> Unit Kerja 2026 (Tingkat Strategis dan Kegiatan/Operasional). Minta ke Unit Kerja</t>
    </r>
  </si>
  <si>
    <t>Matriks Peta Risiko dan Profil Risiko terkait kemitraan (dokumen tahun 2026).
'- Risiko kemitraan merupakan risiko yang terjadi karena ada probis yg melibatkan mitra dalam pencapaian tujuan probis.  
- Atau dengan kata lain, risiko kemitraan merupakan risiko dimana ada peran pihak mitra yg mengganggu pencapaian tujuan kemendag.</t>
  </si>
  <si>
    <t>Nota Dinas Pelaksanaan RTP Semester II 2025 dan Semester I 2026</t>
  </si>
  <si>
    <t>Kegiatan sosialisasi/rapat berkala/rapat insidential/fgd yang diselenggarakan tahun 2026 oleh unit ybs tentang SPIP/MR terutama kepada Tim Satgas SPIP dan Tim TPR/UPR.
(Dalam hal terdapat efisiensi 2026 sehingga tidak terlaksana kegiatan sosialisasi/rapat berkala/rapat insidential/fgd, maka perlu kesepakatan tim PI lebih lanjut. Apakah menggunakan kegiatan tahun sebelumnya atau kesepakatan nilai).</t>
  </si>
  <si>
    <t>Bukti telah dilakukan peningkatan kompetensi dan keterampilan terkait manajemen risiko yang memadai dengan cakupan seluruh pegawai dan bukti telah dievaluasi pencapaiannya (Bimtek/Training/diklat, dll) terutama untuk tim TPR/UPR dan Satgas SPIP.
Note: 
- Seluruh pegawai adalah seluruh anggota tim satgas SPIP dan TPR/UPR
- Evaluasi dapat berupa post test, pre test, atau survey pemahaman.
(Dalam hal terdapat efisiensi 2026 sehingga tidak terlaksana kegiatan peningkatan kompetensi, maka perlu kesepakatan tim PI lebih lanjut. Apakah menggunakan kegiatan tahun sebelumnya atau kesepakatan nilai).</t>
  </si>
  <si>
    <t>SK Tim Kerja Tahun 2026 fungsi kepatuhan internal dan manajemen risiko, Dokumen rencana kerja unit tahun 2026, laporan pelaksanaan dan monitoring. (unit es II)
Berdasarkan Permendag 6 Tahun 2025, tugas dan fungsi Kepatuhan Internal dan Manajemen Risiko melekat pada Bagian Program dan Kerja Sama dan Subbagian Tata Usaha.</t>
  </si>
  <si>
    <r>
      <t xml:space="preserve">Persentase TL Hasil Pengawasan Itjen (Audit Pusat)
</t>
    </r>
    <r>
      <rPr>
        <sz val="18"/>
        <rFont val="Calibri Light"/>
        <family val="2"/>
        <scheme val="major"/>
      </rPr>
      <t>Audit yang dilaksanakan Itjen pada Tahun 2025 untuk T.A 2024 dan Tahun 2026 untuk T.A 2025. sumber data SIPINTAR.</t>
    </r>
    <r>
      <rPr>
        <sz val="18"/>
        <color rgb="FFFF0000"/>
        <rFont val="Calibri Light"/>
        <family val="2"/>
        <scheme val="major"/>
      </rPr>
      <t xml:space="preserve">
</t>
    </r>
  </si>
  <si>
    <t>Trend Jumlah Temuan  dari Itjen (Audit yang dilaksanakan Itjen pada Tahun 2025 untuk T.A 2024 dan Tahun 2026 untuk T.A 2025. Sumber data Set.Itjen Bag. TL dan SIPINTAR)</t>
  </si>
  <si>
    <t>Trend Temuan Kerugian Negara dari hasil pemeriksaan BPK dan Itjen
(Audit Tahun 2025 untuk T.A 2024 dan Tahun 2026 untuk T.A 2025. Sumber data Set.Itjen Bag. TL dan SIPINTAR)</t>
  </si>
  <si>
    <t>Persentase Temuan Kerugian Negara terhadap Pagu Anggaran (Tahun 2026 untuk T.A 2025)</t>
  </si>
  <si>
    <r>
      <t xml:space="preserve">Pagu anggaran T.A. 2025 dibandingkan dengan jumlah temuan kerugian negara BPK dan Itjen. (Ditanyakan ke mas albert)
-. Untuk temuan BPK dilihat pada saat penilaian.
-. Dipertimbangkan ketika penilaian berlangsung
- Untuk audit yang dilaksanakan tahun 2026 (TA 2025), </t>
    </r>
    <r>
      <rPr>
        <strike/>
        <sz val="16"/>
        <color theme="1"/>
        <rFont val="Arial"/>
        <family val="2"/>
      </rPr>
      <t>sebagian besar unit ES 1 belum selesai melaksanakan audit.</t>
    </r>
  </si>
  <si>
    <r>
      <t xml:space="preserve">TL SiPintar T.A. 2024 dan 2025
-. Dipertimbangkan ketika penilaian berlangsung
- Untuk audit yang dilaksanakan tahun 2026 (TA 2025), </t>
    </r>
    <r>
      <rPr>
        <strike/>
        <sz val="16"/>
        <color theme="1"/>
        <rFont val="Arial"/>
        <family val="2"/>
      </rPr>
      <t>sebagian besar unit ES 1 belum selesai melaksanakan audit.</t>
    </r>
  </si>
  <si>
    <t>-. Untuk temuan BPK dilihat pada saat penilaian.
-. Dipertimbangkan ketika penilaian berlangsung
- Untuk audit yang dilaksanakan tahun 2025 (TA 2024), BPK belum merilis/ sudah merilis LHP 2025</t>
  </si>
  <si>
    <t>Apakah unit sudah membuat Form Rencana dan Realisasi Tindak Lanjut Hasil Pengawasan Itjen dan Pengawasan BPK yang dilaksanakan pada Tahun 2024 untuk T.A 2023 dan Tahun 2025 untuk T.A 2024 ?</t>
  </si>
  <si>
    <t>Menggunakan formulir tindak lanjut yang ada pada contoh, form dibuat per eselon II
- 15.	Form Rencana dan Realisasi Tindak Lanjut Hasil Pengawasan Itjen dapat dilihat dimatrik / daftar temuan dan/atau matriks monitoring TL yang dibuat oleh Unit Kerja 
- Form Rencana dan Realisasi Tindak Lanjut Hasil Pengawasan BPK minta ke unit kerja
 - Untuk unit yang telah menyelesaikan audit 2026 (T.A 2025) menggunakan hasil audit tersebut.</t>
  </si>
  <si>
    <r>
      <t>a. Apabila pada Unit Eselon I sudah ada struktur kelembagaan sesuai ketentuan dan alokasi anggaran untuk pelaksanaan manajemen risiko yang secara jelas dinyatakan dalam dokumen formal (eksplisit).
b. Apabila pada Unit Eselon I sudah ada struktur kelembagaan sesuai ketentuan dan alokasi anggaran untuk pelaksanaan manajemen risiko yang secara jelas</t>
    </r>
    <r>
      <rPr>
        <sz val="18"/>
        <color rgb="FFFF0000"/>
        <rFont val="Calibri Light"/>
        <family val="2"/>
        <scheme val="major"/>
      </rPr>
      <t xml:space="preserve"> </t>
    </r>
    <r>
      <rPr>
        <sz val="18"/>
        <color theme="1"/>
        <rFont val="Calibri Light (Headings)"/>
      </rPr>
      <t xml:space="preserve">namun belum secara jelas dinyatakan dalam dokumen formal (eksplisit).
c. </t>
    </r>
    <r>
      <rPr>
        <sz val="18"/>
        <color theme="1"/>
        <rFont val="Calibri"/>
        <family val="2"/>
      </rPr>
      <t>Apabila pada Unit Eselon I sudah ada struktur kelembagaan sesuai ketentu</t>
    </r>
    <r>
      <rPr>
        <sz val="18"/>
        <color theme="1"/>
        <rFont val="Calibri Light"/>
        <family val="2"/>
        <scheme val="major"/>
      </rPr>
      <t>an atau alokasi anggaran untuk pelaksanaan manajemen risiko baik secara eksplisit maupun implisit. 
d. Apabila pada Unit Eselon I belum ada struktur kelembagaan sesuai ketentuan atau alokasi anggaran untuk pelaksanaan manajemen risiko baik secara eksplisit maupun implisit.</t>
    </r>
  </si>
  <si>
    <t>Hasil Evaluasi Maturitas SPIP Unit Kerja menggunakan Hasil Evaluasi Itjen di Akhir Tahun 2025 (Konversi dari Skala 5 menjadi Skala 100)</t>
  </si>
  <si>
    <r>
      <rPr>
        <strike/>
        <sz val="18"/>
        <color rgb="FFFF0000"/>
        <rFont val="Calibri Light"/>
        <family val="2"/>
        <scheme val="major"/>
      </rPr>
      <t xml:space="preserve">a. Trend Jumlah Temuan Berkurang
b. Trend Jumlah Temuan Tetap
c. Trend Jumlah Temuan Meningkat 
a. Turun &gt;20% (3)
b. Turun &lt;20% (2)
c. Naik &lt;20% (1)
d. Naik &gt;20% (0)
</t>
    </r>
    <r>
      <rPr>
        <sz val="18"/>
        <color rgb="FFFF0000"/>
        <rFont val="Calibri Light"/>
        <family val="2"/>
        <scheme val="major"/>
      </rPr>
      <t xml:space="preserve">
</t>
    </r>
    <r>
      <rPr>
        <sz val="18"/>
        <rFont val="Calibri Light"/>
        <family val="2"/>
        <scheme val="major"/>
      </rPr>
      <t xml:space="preserve">Usulan rapat
a. Trend jumlah temuan berkurang
b. Trend jumlah temuan tetap atau naik kurang dari 20%
c. Trend jumlah temuan naik 20%-50%
d. Trend jumlah temuan naik lebih dari 50%
</t>
    </r>
  </si>
  <si>
    <r>
      <t xml:space="preserve">Jumlah temuan Itjen untuk Audit yang dilaksanakan Itjen pada Tahun 2025 untuk T.A 2024 dan Tahun 2026 untuk T.A 2025
-. Dipertimbangkan ketika penilaian berlangsung
- Untuk audit yang dilaksanakan tahun 2026 (TA 2025), </t>
    </r>
    <r>
      <rPr>
        <strike/>
        <sz val="16"/>
        <color theme="1"/>
        <rFont val="Arial"/>
        <family val="2"/>
      </rPr>
      <t xml:space="preserve">sebagian besar unit ES 1 belum selesai melaksanakan audit.  
Contoh: 
temuan TA 2024 sebanyak 20 temuan
temuan TA 2025 sebanyak 25 temuan
naik sebanyak 5 temuan --&gt; 5/20*100% = 25%
maka nilainya d (naik &gt;20%)
</t>
    </r>
    <r>
      <rPr>
        <sz val="16"/>
        <color theme="1"/>
        <rFont val="Arial"/>
        <family val="2"/>
      </rPr>
      <t xml:space="preserve">
Misalkan temuan T-1 : 10
Temuan T0 : 13
Terdapat kenaikan jumlah temuan 3/10 = 30%
Mendapatkan skor c (Trend jumlah temuan naik 20%-50%)</t>
    </r>
  </si>
  <si>
    <r>
      <rPr>
        <strike/>
        <sz val="18"/>
        <color rgb="FFFF0000"/>
        <rFont val="Calibri Light"/>
        <family val="2"/>
        <scheme val="major"/>
      </rPr>
      <t xml:space="preserve">a. Trend Jumlah Temuan Berkurang
b. Trend Jumlah Temuan Tetap
c. Trend Jumlah Temuan Meningkat 
a. Turun …..
b. Turun ….
c. Naik ….
d. Naik ….
</t>
    </r>
    <r>
      <rPr>
        <sz val="18"/>
        <color rgb="FFFF0000"/>
        <rFont val="Calibri Light"/>
        <family val="2"/>
        <scheme val="major"/>
      </rPr>
      <t xml:space="preserve">
Usulan rapat
a. Trend total nilai temuan kerugian negara dari BPK dan Itjen berkurang
b. Trend totalnilai temuan kerugian negara dari BPK dan Itjen tetap atau naik kurang dari 20%
c. Trend total nilai temuan kerugian negara dari BPK dan Itjen naik 20%-50%
d. Trend total nilai temuan kerugian negara dari BPK dan Itjen naik lebih dari 50%
</t>
    </r>
  </si>
  <si>
    <t>Jumlah temuan kerugian negara Tahun 2025 untuk T.A 2024 dan Tahun 2026 untuk T.A 2025 
-. dilihat naik / turun / tetap
-. Untuk temuan BPK dilihat pada saat penilaian.
Misalkan temuan T-1 : Rp1.000.000
Temuan T0 : Rp1.400.000
Terdapat kenaikan jumlah temuan Rp400.000/Rp1.000.000 = 40%
Mendapatkan skor C (Trend jumlah temuan naik 20%-50%)</t>
  </si>
  <si>
    <r>
      <t>- SK Satgas SPIP dan SK penetapan konteks dan UPR tahun 2026 
- RKAKL T.A 2026</t>
    </r>
    <r>
      <rPr>
        <sz val="16"/>
        <color theme="4"/>
        <rFont val="Arial"/>
        <family val="2"/>
      </rPr>
      <t xml:space="preserve"> (cek apakah ada anggaran MR)
</t>
    </r>
    <r>
      <rPr>
        <sz val="16"/>
        <color theme="1"/>
        <rFont val="Arial"/>
        <family val="2"/>
      </rPr>
      <t xml:space="preserve">
Note: belum formal jika tidak tertulis di RKAKL
</t>
    </r>
  </si>
  <si>
    <r>
      <t xml:space="preserve">Penilaian SOP tahun lalu berdasarkan Kepmendag 1330 tahun 2020 tentang Peta Proses Bisnis Kemendag sampai saat ini SOP Makro baru berupa judul dan flowchart.
</t>
    </r>
    <r>
      <rPr>
        <sz val="16"/>
        <color theme="4"/>
        <rFont val="Arial"/>
        <family val="2"/>
      </rPr>
      <t>Kita akan mengundang Biro OSDM terkait SOP Makro dan Mikro, dan Peraturan terkait terkait SOP Makro dan Mikro terkait.</t>
    </r>
  </si>
  <si>
    <r>
      <t xml:space="preserve">Lihat SOP Mikro yang seharusnya disusun dan yang telah disusun.
</t>
    </r>
    <r>
      <rPr>
        <sz val="16"/>
        <color theme="4"/>
        <rFont val="Arial"/>
        <family val="2"/>
      </rPr>
      <t>Kita akan mengundang Biro OSDM terkait SOP Makro dan Mikro, dan Peraturan terkait terkait SOP Makro dan Mikro terkait.</t>
    </r>
  </si>
  <si>
    <r>
      <t xml:space="preserve">Lihat SOP Makro yang telah disusun, lihat jumlah SOP Makro yang telah dievaluasi.
</t>
    </r>
    <r>
      <rPr>
        <sz val="16"/>
        <color theme="4"/>
        <rFont val="Arial"/>
        <family val="2"/>
      </rPr>
      <t>Kita akan mengundang Biro OSDM terkait SOP Makro dan Mikro, dan Peraturan terkait terkait SOP Makro dan Mikro terkait.</t>
    </r>
  </si>
  <si>
    <r>
      <t xml:space="preserve">Lihat kegiatan yang sesuai dengan SOP mikro
</t>
    </r>
    <r>
      <rPr>
        <sz val="16"/>
        <color theme="4"/>
        <rFont val="Arial"/>
        <family val="2"/>
      </rPr>
      <t>Kita akan mengundang Biro OSDM terkait SOP Makro dan Mikro, dan Peraturan terkait terkait SOP Makro dan Mikro terkait.</t>
    </r>
  </si>
  <si>
    <t xml:space="preserve">Persentase TL Hasil Pemeriksaan BPK (Untuk LHP BPK yang keluar di tahun 2024 dan 2025. sumber data dari Set.Itjen Bag. TL)
</t>
  </si>
  <si>
    <t>(Menunggu hasil LHP BPK)
Data dari Bag TL (set Itjen)
Note: Buat surat permintaan data TL ke Set. Itjen
Note: Perlu dipertimbangkan penilaian secara proporsional untuk temuan yang sudah ditindaklanjuti. Tidak perlu menunggu konfirmasi status kesesuaian dari BPK.
(Apabila SUDAH TINDAK LANJUT nilainya 1, Apabila DALAM PROSES TINDAK LANJUT nilainya 0,5, Apabila BELUM ADA TINDAK LANJUT nilainya 0)</t>
  </si>
  <si>
    <t>Persentase Tindak Lanjut Pengaduan melalui SP4N-LAPOR tahun 2025</t>
  </si>
  <si>
    <r>
      <t xml:space="preserve">Data dari Bag TL (set Itjen)
-. Dipertimbangkan ketika penilaian berlangsung
- Untuk audit yang dilaksanakan tahun 2026 (TA 2025), </t>
    </r>
    <r>
      <rPr>
        <strike/>
        <sz val="16"/>
        <color theme="1"/>
        <rFont val="Arial"/>
        <family val="2"/>
      </rPr>
      <t>sebagian besar unit ES 1 belum selesai melaksanakan audit. Sehingga diambil kesepakatan data yang digunakan untuk poin ini adalah Audit Tahun 2025</t>
    </r>
    <r>
      <rPr>
        <sz val="16"/>
        <color theme="1"/>
        <rFont val="Arial"/>
        <family val="2"/>
      </rPr>
      <t xml:space="preserve"> </t>
    </r>
    <r>
      <rPr>
        <strike/>
        <sz val="16"/>
        <color theme="1"/>
        <rFont val="Arial"/>
        <family val="2"/>
      </rPr>
      <t>(TA 2024) dan Tahun 2024 (TA 2023).</t>
    </r>
    <r>
      <rPr>
        <sz val="16"/>
        <color theme="1"/>
        <rFont val="Arial"/>
        <family val="2"/>
      </rPr>
      <t xml:space="preserve">
Misalkan:
Audit Kinerja Unit X TA 2025 belum selesai, maka menggunakan data TL Audit TA 2024. Skor dikalikan 90%
TL Audit 2024 = 80%
Perhitungan skor 80% x 90% = 72%</t>
    </r>
  </si>
  <si>
    <r>
      <t xml:space="preserve">Apakah Unit Kerja telah melaksanakan tindak lanjut atas rekomendasi pengawasan Itjen (Audit Pusat) yang dilaksanakan pada Tahun 2022-2025 </t>
    </r>
    <r>
      <rPr>
        <strike/>
        <sz val="18"/>
        <color theme="1"/>
        <rFont val="Calibri Light"/>
        <family val="2"/>
        <scheme val="major"/>
      </rPr>
      <t>untuk T.A 2024 dan Tahun 2026 untuk T.A 2025</t>
    </r>
    <r>
      <rPr>
        <sz val="18"/>
        <color theme="1"/>
        <rFont val="Calibri Light"/>
        <family val="2"/>
        <scheme val="major"/>
      </rPr>
      <t xml:space="preserve"> dengan tepat waktu ?
</t>
    </r>
  </si>
  <si>
    <r>
      <rPr>
        <strike/>
        <sz val="18"/>
        <rFont val="Calibri Light"/>
        <family val="2"/>
        <scheme val="major"/>
      </rPr>
      <t xml:space="preserve">a. Seluruh Tindak Lanjut atas Hasil Pengawasan Itjen sudah dilakukan tepat waktu.
b. Sebagian Tindak Lanjut atas Hasil Pengawasan Itjen sudah dilakukan tepat waktu.
c. Tindak Lanjut atas Hasil Pengawasan Itjen tidak dilakukan tepat waktu
</t>
    </r>
    <r>
      <rPr>
        <sz val="18"/>
        <rFont val="Calibri Light"/>
        <family val="2"/>
        <scheme val="major"/>
      </rPr>
      <t xml:space="preserve">
A. Seluruh tindak lanjut TA 2022-2025  sudah sesuai.
B. Terdapat Tindak Lanjut Temuan Audit TA 2024 yang belum sesuai
C. Terdapat Tindak Lanjut Temuan Audit TA 2023 yang belum sesuai.
D. Terdapat Tindak Lanjut Temuan Audit TA 2022 yang belum sesuai.
E. Terdapat Temuan Audit yang belum ditindaklanjuti</t>
    </r>
  </si>
  <si>
    <t>A. Seluruh tindak lanjut TA 2022-2025  sudah sesuai.
B. Terdapat Tindak Lanjut Temuan Audit TA 2024 yang belum sesuai
C. Terdapat Tindak Lanjut Temuan Audit TA 2023 yang belum sesuai.
D. Terdapat Tindak Lanjut Temuan Audit TA 2022 yang belum sesuai.
E. Terdapat Temuan Audit yang belum ditindaklanjuti</t>
  </si>
  <si>
    <t>Apakah Unit Kerja telah melaksanakan tindak lanjut atas rekomendasi pengawasan Itjen (Audit Pusat) yang dilaksanakan pada Tahun 2022-2025 dengan tepat waktu ?</t>
  </si>
  <si>
    <t xml:space="preserve">a. Trend jumlah temuan berkurang
b. Trend jumlah temuan tetap atau naik kurang dari 20%
c. Trend jumlah temuan naik 20%-50%
d. Trend jumlah temuan naik lebih dari 50%
</t>
  </si>
  <si>
    <r>
      <rPr>
        <sz val="18"/>
        <rFont val="Calibri Light"/>
        <family val="2"/>
        <scheme val="major"/>
      </rPr>
      <t>a. Trend total nilai temuan kerugian negara dari BPK dan Itjen berkurang
b. Trend totalnilai temuan kerugian negara dari BPK dan Itjen tetap atau naik kurang dari 20%
c. Trend total nilai temuan kerugian negara dari BPK dan Itjen naik 20%-50%
d. Trend total nilai temuan kerugian negara dari BPK dan Itjen naik lebih dari 50%</t>
    </r>
    <r>
      <rPr>
        <sz val="18"/>
        <color rgb="FFFF0000"/>
        <rFont val="Calibri Light"/>
        <family val="2"/>
        <scheme val="major"/>
      </rPr>
      <t xml:space="preserve">
</t>
    </r>
  </si>
  <si>
    <t xml:space="preserve">Jumlah tindak lanjut rekomendasi pemeriksaan BPK oleh Unit Kerja Eselon I/ Jumlah rekomendasi BPK 
</t>
  </si>
  <si>
    <t>BOBOT</t>
  </si>
  <si>
    <t>JAWABAN</t>
  </si>
  <si>
    <t>UNIT KERJA</t>
  </si>
  <si>
    <t>TIM PENILAI</t>
  </si>
  <si>
    <t>LKP WTA ASPEK PENGENDALIAN INTERN (PI)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</si>
</sst>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0_);_(* \(#,##0.000\);_(* &quot;-&quot;??_);_(@_)"/>
    <numFmt numFmtId="165" formatCode="0.000"/>
    <numFmt numFmtId="166" formatCode="0.0%"/>
    <numFmt numFmtId="167" formatCode="_-* #,##0.00_-;\-* #,##0.00_-;_-* &quot;-&quot;???_-;_-@_-"/>
  </numFmts>
  <fonts count="29">
    <font>
      <sz val="11"/>
      <color theme="1"/>
      <name val="Calibri"/>
      <family val="2"/>
      <scheme val="minor"/>
    </font>
    <font>
      <sz val="11"/>
      <color theme="1"/>
      <name val="Calibri"/>
      <family val="2"/>
      <scheme val="minor"/>
    </font>
    <font>
      <sz val="12"/>
      <color theme="1"/>
      <name val="Arial"/>
      <family val="2"/>
    </font>
    <font>
      <sz val="14"/>
      <color theme="1"/>
      <name val="Calibri Light"/>
      <family val="2"/>
      <scheme val="major"/>
    </font>
    <font>
      <b/>
      <sz val="14"/>
      <color theme="1"/>
      <name val="Arial"/>
      <family val="2"/>
    </font>
    <font>
      <b/>
      <sz val="12"/>
      <color theme="1"/>
      <name val="Arial"/>
      <family val="2"/>
    </font>
    <font>
      <b/>
      <sz val="16"/>
      <color theme="1"/>
      <name val="Arial"/>
      <family val="2"/>
    </font>
    <font>
      <b/>
      <sz val="18"/>
      <color theme="1"/>
      <name val="Calibri Light"/>
      <family val="2"/>
      <scheme val="major"/>
    </font>
    <font>
      <sz val="16"/>
      <color theme="1"/>
      <name val="Calibri"/>
      <family val="2"/>
      <scheme val="minor"/>
    </font>
    <font>
      <sz val="16"/>
      <color theme="1"/>
      <name val="Arial"/>
      <family val="2"/>
    </font>
    <font>
      <sz val="18"/>
      <color theme="1"/>
      <name val="Calibri Light"/>
      <family val="2"/>
      <scheme val="major"/>
    </font>
    <font>
      <i/>
      <sz val="18"/>
      <color theme="1"/>
      <name val="Calibri Light"/>
      <family val="2"/>
      <scheme val="major"/>
    </font>
    <font>
      <b/>
      <i/>
      <sz val="18"/>
      <color theme="1"/>
      <name val="Calibri Light"/>
      <family val="2"/>
      <scheme val="major"/>
    </font>
    <font>
      <b/>
      <sz val="16"/>
      <color theme="1"/>
      <name val="Calibri"/>
      <family val="2"/>
      <scheme val="minor"/>
    </font>
    <font>
      <sz val="11"/>
      <color rgb="FF000000"/>
      <name val="Calibri"/>
      <family val="2"/>
      <scheme val="minor"/>
    </font>
    <font>
      <sz val="18"/>
      <name val="Calibri Light"/>
      <family val="2"/>
      <scheme val="major"/>
    </font>
    <font>
      <sz val="15"/>
      <color theme="1"/>
      <name val="Calibri Light"/>
      <family val="2"/>
      <scheme val="major"/>
    </font>
    <font>
      <i/>
      <sz val="16"/>
      <color theme="1"/>
      <name val="Arial"/>
      <family val="2"/>
    </font>
    <font>
      <sz val="18"/>
      <color rgb="FFFF0000"/>
      <name val="Calibri Light"/>
      <family val="2"/>
      <scheme val="major"/>
    </font>
    <font>
      <sz val="16"/>
      <color theme="1"/>
      <name val="Calibri Light"/>
      <family val="2"/>
      <scheme val="major"/>
    </font>
    <font>
      <sz val="18"/>
      <color theme="1"/>
      <name val="Calibri Light (Headings)"/>
    </font>
    <font>
      <strike/>
      <sz val="16"/>
      <color theme="1"/>
      <name val="Arial"/>
      <family val="2"/>
    </font>
    <font>
      <sz val="18"/>
      <color theme="1"/>
      <name val="Calibri"/>
      <family val="2"/>
    </font>
    <font>
      <strike/>
      <sz val="18"/>
      <color rgb="FFFF0000"/>
      <name val="Calibri Light"/>
      <family val="2"/>
      <scheme val="major"/>
    </font>
    <font>
      <sz val="16"/>
      <color theme="4"/>
      <name val="Arial"/>
      <family val="2"/>
    </font>
    <font>
      <strike/>
      <sz val="18"/>
      <color theme="1"/>
      <name val="Calibri Light"/>
      <family val="2"/>
      <scheme val="major"/>
    </font>
    <font>
      <strike/>
      <sz val="18"/>
      <name val="Calibri Light"/>
      <family val="2"/>
      <scheme val="major"/>
    </font>
    <font>
      <b/>
      <sz val="12"/>
      <name val="Arial"/>
      <family val="2"/>
    </font>
    <font>
      <b/>
      <sz val="20"/>
      <color theme="1"/>
      <name val="Calibri Light"/>
      <family val="2"/>
      <scheme val="major"/>
    </font>
  </fonts>
  <fills count="9">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medium">
        <color auto="1"/>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14" fillId="0" borderId="0"/>
  </cellStyleXfs>
  <cellXfs count="307">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horizontal="center" vertical="top"/>
    </xf>
    <xf numFmtId="0" fontId="3" fillId="0" borderId="0" xfId="0" applyFont="1" applyAlignment="1">
      <alignment horizontal="center"/>
    </xf>
    <xf numFmtId="0" fontId="3" fillId="0" borderId="0" xfId="0" applyFont="1" applyAlignment="1">
      <alignment vertical="top"/>
    </xf>
    <xf numFmtId="0" fontId="3" fillId="0" borderId="0" xfId="0" applyFont="1" applyAlignment="1">
      <alignment vertical="top" wrapText="1"/>
    </xf>
    <xf numFmtId="9" fontId="3" fillId="0" borderId="0" xfId="0" applyNumberFormat="1" applyFont="1" applyAlignment="1">
      <alignment horizontal="center" vertical="top"/>
    </xf>
    <xf numFmtId="0" fontId="2" fillId="0" borderId="1" xfId="0" applyFont="1" applyBorder="1" applyAlignment="1">
      <alignment wrapText="1"/>
    </xf>
    <xf numFmtId="0" fontId="3" fillId="0" borderId="0" xfId="0" applyFont="1"/>
    <xf numFmtId="0" fontId="4" fillId="0" borderId="0" xfId="0" applyFont="1"/>
    <xf numFmtId="0" fontId="5" fillId="0" borderId="0" xfId="0" applyFont="1"/>
    <xf numFmtId="0" fontId="5" fillId="0" borderId="0" xfId="0" applyFont="1" applyAlignment="1">
      <alignment horizontal="center" vertical="top"/>
    </xf>
    <xf numFmtId="0" fontId="3" fillId="0" borderId="0" xfId="0" applyFont="1" applyAlignment="1">
      <alignment horizontal="center" vertical="center"/>
    </xf>
    <xf numFmtId="0" fontId="3" fillId="0" borderId="0" xfId="0" applyFont="1" applyAlignment="1">
      <alignment horizontal="center" vertical="top"/>
    </xf>
    <xf numFmtId="0" fontId="5" fillId="0" borderId="0" xfId="0" applyFont="1" applyAlignment="1">
      <alignment vertical="top"/>
    </xf>
    <xf numFmtId="0" fontId="5" fillId="0" borderId="1" xfId="0" applyFont="1" applyBorder="1" applyAlignment="1">
      <alignment wrapText="1"/>
    </xf>
    <xf numFmtId="0" fontId="6" fillId="0" borderId="0" xfId="0" applyFont="1" applyAlignment="1">
      <alignment horizontal="center" vertical="top"/>
    </xf>
    <xf numFmtId="0" fontId="7" fillId="0" borderId="2" xfId="0" applyFont="1" applyBorder="1" applyAlignment="1">
      <alignment horizontal="center" vertical="top"/>
    </xf>
    <xf numFmtId="0" fontId="7" fillId="2" borderId="1" xfId="0" applyFont="1" applyFill="1" applyBorder="1" applyAlignment="1">
      <alignment horizontal="center" vertical="center"/>
    </xf>
    <xf numFmtId="0" fontId="7" fillId="4" borderId="1" xfId="0" applyFont="1" applyFill="1" applyBorder="1" applyAlignment="1">
      <alignment horizontal="center" vertical="center"/>
    </xf>
    <xf numFmtId="9" fontId="7" fillId="4" borderId="1" xfId="0" applyNumberFormat="1" applyFont="1" applyFill="1" applyBorder="1" applyAlignment="1">
      <alignment horizontal="center" vertical="top"/>
    </xf>
    <xf numFmtId="0" fontId="7" fillId="4" borderId="1" xfId="0" applyFont="1" applyFill="1" applyBorder="1" applyAlignment="1">
      <alignment horizontal="center" vertical="top"/>
    </xf>
    <xf numFmtId="0" fontId="6" fillId="5" borderId="1" xfId="0" applyFont="1" applyFill="1" applyBorder="1" applyAlignment="1">
      <alignment horizontal="center" vertical="top"/>
    </xf>
    <xf numFmtId="43" fontId="8" fillId="5" borderId="1" xfId="0" applyNumberFormat="1" applyFont="1" applyFill="1" applyBorder="1" applyAlignment="1">
      <alignment horizontal="center" vertical="top"/>
    </xf>
    <xf numFmtId="0" fontId="2" fillId="5" borderId="0" xfId="0" applyFont="1" applyFill="1"/>
    <xf numFmtId="164" fontId="9" fillId="5" borderId="1" xfId="2" applyNumberFormat="1" applyFont="1" applyFill="1" applyBorder="1" applyAlignment="1">
      <alignment vertical="top" wrapText="1"/>
    </xf>
    <xf numFmtId="0" fontId="9" fillId="0" borderId="1" xfId="0" applyFont="1" applyBorder="1" applyAlignment="1">
      <alignment vertical="top" wrapText="1"/>
    </xf>
    <xf numFmtId="0" fontId="7" fillId="4" borderId="1" xfId="0" applyFont="1" applyFill="1" applyBorder="1" applyAlignment="1">
      <alignment vertical="top"/>
    </xf>
    <xf numFmtId="0" fontId="6" fillId="5" borderId="1" xfId="0" applyFont="1" applyFill="1" applyBorder="1" applyAlignment="1">
      <alignment vertical="top"/>
    </xf>
    <xf numFmtId="0" fontId="8" fillId="5" borderId="1" xfId="0" applyFont="1" applyFill="1" applyBorder="1" applyAlignment="1">
      <alignment vertical="top"/>
    </xf>
    <xf numFmtId="0" fontId="9" fillId="5" borderId="1" xfId="0" applyFont="1" applyFill="1" applyBorder="1" applyAlignment="1">
      <alignment vertical="top"/>
    </xf>
    <xf numFmtId="0" fontId="10" fillId="5" borderId="1" xfId="0" applyFont="1" applyFill="1" applyBorder="1" applyAlignment="1">
      <alignment vertical="center"/>
    </xf>
    <xf numFmtId="0" fontId="10" fillId="5" borderId="1" xfId="0" applyFont="1" applyFill="1" applyBorder="1" applyAlignment="1">
      <alignment horizontal="center" vertical="top" wrapText="1"/>
    </xf>
    <xf numFmtId="0" fontId="10" fillId="5" borderId="1" xfId="0" applyFont="1" applyFill="1" applyBorder="1" applyAlignment="1">
      <alignment vertical="top" wrapText="1"/>
    </xf>
    <xf numFmtId="9" fontId="10" fillId="5" borderId="1" xfId="0" applyNumberFormat="1" applyFont="1" applyFill="1" applyBorder="1" applyAlignment="1">
      <alignment horizontal="center" vertical="top"/>
    </xf>
    <xf numFmtId="2" fontId="10" fillId="5" borderId="1" xfId="0" applyNumberFormat="1" applyFont="1" applyFill="1" applyBorder="1" applyAlignment="1">
      <alignment vertical="top" wrapText="1"/>
    </xf>
    <xf numFmtId="2" fontId="6" fillId="5" borderId="1" xfId="0" applyNumberFormat="1" applyFont="1" applyFill="1" applyBorder="1" applyAlignment="1">
      <alignment horizontal="center" vertical="top" wrapText="1"/>
    </xf>
    <xf numFmtId="165" fontId="8" fillId="5" borderId="1" xfId="0" applyNumberFormat="1" applyFont="1" applyFill="1" applyBorder="1" applyAlignment="1" applyProtection="1">
      <alignment horizontal="center" vertical="top" wrapText="1"/>
      <protection locked="0"/>
    </xf>
    <xf numFmtId="2" fontId="9" fillId="5" borderId="1" xfId="0" applyNumberFormat="1" applyFont="1" applyFill="1" applyBorder="1" applyAlignment="1">
      <alignment horizontal="center" vertical="top" wrapText="1"/>
    </xf>
    <xf numFmtId="43" fontId="9" fillId="5" borderId="1" xfId="2" applyFont="1" applyFill="1" applyBorder="1" applyAlignment="1">
      <alignment vertical="top" wrapText="1"/>
    </xf>
    <xf numFmtId="0" fontId="10" fillId="0" borderId="1" xfId="0" applyFont="1" applyBorder="1" applyAlignment="1">
      <alignment vertical="center"/>
    </xf>
    <xf numFmtId="0" fontId="10" fillId="0" borderId="1" xfId="0" applyFont="1" applyBorder="1" applyAlignment="1">
      <alignment horizontal="center" vertical="top" wrapText="1"/>
    </xf>
    <xf numFmtId="0" fontId="10" fillId="0" borderId="1" xfId="0" applyFont="1" applyBorder="1" applyAlignment="1">
      <alignment vertical="top" wrapText="1"/>
    </xf>
    <xf numFmtId="9" fontId="10" fillId="0" borderId="1" xfId="0" applyNumberFormat="1" applyFont="1" applyBorder="1" applyAlignment="1">
      <alignment horizontal="center" vertical="top"/>
    </xf>
    <xf numFmtId="2" fontId="10" fillId="0" borderId="1" xfId="0" applyNumberFormat="1" applyFont="1" applyBorder="1" applyAlignment="1">
      <alignment vertical="top" wrapText="1"/>
    </xf>
    <xf numFmtId="2" fontId="6" fillId="0" borderId="1" xfId="0" applyNumberFormat="1" applyFont="1" applyBorder="1" applyAlignment="1">
      <alignment horizontal="center" vertical="top" wrapText="1"/>
    </xf>
    <xf numFmtId="165" fontId="8" fillId="0" borderId="1" xfId="0" applyNumberFormat="1" applyFont="1" applyBorder="1" applyAlignment="1" applyProtection="1">
      <alignment horizontal="center" vertical="top" wrapText="1"/>
      <protection locked="0"/>
    </xf>
    <xf numFmtId="2" fontId="9" fillId="0" borderId="1" xfId="0" applyNumberFormat="1" applyFont="1" applyBorder="1" applyAlignment="1">
      <alignment horizontal="center" vertical="top" wrapText="1"/>
    </xf>
    <xf numFmtId="2" fontId="10" fillId="5" borderId="1" xfId="0" applyNumberFormat="1" applyFont="1" applyFill="1" applyBorder="1" applyAlignment="1">
      <alignment horizontal="left" vertical="top" wrapText="1"/>
    </xf>
    <xf numFmtId="2" fontId="7" fillId="4" borderId="1" xfId="0" applyNumberFormat="1" applyFont="1" applyFill="1" applyBorder="1" applyAlignment="1">
      <alignment horizontal="center" vertical="top" wrapText="1"/>
    </xf>
    <xf numFmtId="2" fontId="6" fillId="4" borderId="1" xfId="0" applyNumberFormat="1" applyFont="1" applyFill="1" applyBorder="1" applyAlignment="1">
      <alignment horizontal="center" vertical="top" wrapText="1"/>
    </xf>
    <xf numFmtId="2" fontId="13" fillId="4" borderId="1" xfId="0" applyNumberFormat="1" applyFont="1" applyFill="1" applyBorder="1" applyAlignment="1">
      <alignment horizontal="center" vertical="top" wrapText="1"/>
    </xf>
    <xf numFmtId="0" fontId="5" fillId="4" borderId="1" xfId="0" applyFont="1" applyFill="1" applyBorder="1" applyAlignment="1">
      <alignment wrapText="1"/>
    </xf>
    <xf numFmtId="0" fontId="5" fillId="4" borderId="0" xfId="0" applyFont="1" applyFill="1"/>
    <xf numFmtId="0" fontId="10" fillId="5" borderId="1" xfId="0" applyFont="1" applyFill="1" applyBorder="1" applyAlignment="1">
      <alignment horizontal="center" vertical="center"/>
    </xf>
    <xf numFmtId="0" fontId="10" fillId="5" borderId="1" xfId="0" applyFont="1" applyFill="1" applyBorder="1" applyAlignment="1">
      <alignment horizontal="left" vertical="top" wrapText="1"/>
    </xf>
    <xf numFmtId="0" fontId="6" fillId="4" borderId="1" xfId="0" applyFont="1" applyFill="1" applyBorder="1" applyAlignment="1">
      <alignment horizontal="center" vertical="top"/>
    </xf>
    <xf numFmtId="43" fontId="13" fillId="4" borderId="1" xfId="0" applyNumberFormat="1" applyFont="1" applyFill="1" applyBorder="1" applyAlignment="1">
      <alignment horizontal="center" vertical="top"/>
    </xf>
    <xf numFmtId="0" fontId="10" fillId="0" borderId="1" xfId="0" applyFont="1" applyBorder="1" applyAlignment="1">
      <alignment horizontal="center" vertical="center"/>
    </xf>
    <xf numFmtId="0" fontId="10" fillId="0" borderId="1" xfId="0" applyFont="1" applyBorder="1" applyAlignment="1">
      <alignment vertical="top"/>
    </xf>
    <xf numFmtId="0" fontId="6" fillId="0" borderId="1" xfId="0" applyFont="1" applyBorder="1" applyAlignment="1">
      <alignment horizontal="center" vertical="top" wrapText="1"/>
    </xf>
    <xf numFmtId="9" fontId="8" fillId="0" borderId="1" xfId="0" applyNumberFormat="1" applyFont="1" applyBorder="1" applyAlignment="1">
      <alignment horizontal="center" vertical="top" wrapText="1"/>
    </xf>
    <xf numFmtId="43" fontId="9" fillId="0" borderId="1" xfId="2" applyFont="1" applyFill="1" applyBorder="1" applyAlignment="1">
      <alignment horizontal="center" vertical="top" wrapText="1"/>
    </xf>
    <xf numFmtId="9" fontId="9" fillId="0" borderId="1" xfId="0" applyNumberFormat="1" applyFont="1" applyBorder="1" applyAlignment="1">
      <alignment vertical="top" wrapText="1"/>
    </xf>
    <xf numFmtId="0" fontId="10" fillId="5" borderId="1" xfId="0" applyFont="1" applyFill="1" applyBorder="1" applyAlignment="1">
      <alignment vertical="top"/>
    </xf>
    <xf numFmtId="0" fontId="6" fillId="5" borderId="1" xfId="0" applyFont="1" applyFill="1" applyBorder="1" applyAlignment="1">
      <alignment horizontal="center" vertical="top" wrapText="1"/>
    </xf>
    <xf numFmtId="166" fontId="8" fillId="5" borderId="1" xfId="0" applyNumberFormat="1" applyFont="1" applyFill="1" applyBorder="1" applyAlignment="1">
      <alignment horizontal="center" vertical="top" wrapText="1"/>
    </xf>
    <xf numFmtId="43" fontId="9" fillId="5" borderId="1" xfId="2" applyFont="1" applyFill="1" applyBorder="1" applyAlignment="1">
      <alignment horizontal="center" vertical="top" wrapText="1"/>
    </xf>
    <xf numFmtId="9" fontId="8" fillId="5" borderId="1" xfId="0" applyNumberFormat="1" applyFont="1" applyFill="1" applyBorder="1" applyAlignment="1">
      <alignment horizontal="center" vertical="top" wrapText="1"/>
    </xf>
    <xf numFmtId="2" fontId="6" fillId="5" borderId="1" xfId="0" applyNumberFormat="1" applyFont="1" applyFill="1" applyBorder="1" applyAlignment="1">
      <alignment horizontal="left" vertical="top" wrapText="1"/>
    </xf>
    <xf numFmtId="2" fontId="8" fillId="5" borderId="1" xfId="0" applyNumberFormat="1" applyFont="1" applyFill="1" applyBorder="1" applyAlignment="1">
      <alignment vertical="top" wrapText="1"/>
    </xf>
    <xf numFmtId="2" fontId="9" fillId="5" borderId="1" xfId="0" applyNumberFormat="1" applyFont="1" applyFill="1" applyBorder="1" applyAlignment="1">
      <alignment horizontal="left" vertical="top" wrapText="1"/>
    </xf>
    <xf numFmtId="2" fontId="9" fillId="5" borderId="1" xfId="0" applyNumberFormat="1" applyFont="1" applyFill="1" applyBorder="1" applyAlignment="1">
      <alignment vertical="top" wrapText="1"/>
    </xf>
    <xf numFmtId="0" fontId="9" fillId="0" borderId="1" xfId="0" applyFont="1" applyBorder="1" applyAlignment="1">
      <alignment wrapText="1"/>
    </xf>
    <xf numFmtId="0" fontId="10" fillId="5" borderId="1" xfId="0" applyFont="1" applyFill="1" applyBorder="1" applyAlignment="1">
      <alignment horizontal="center" vertical="top"/>
    </xf>
    <xf numFmtId="0" fontId="10" fillId="0" borderId="1" xfId="0" applyFont="1" applyBorder="1" applyAlignment="1">
      <alignment vertical="center" wrapText="1"/>
    </xf>
    <xf numFmtId="9" fontId="10" fillId="0" borderId="1" xfId="0" applyNumberFormat="1" applyFont="1" applyBorder="1" applyAlignment="1">
      <alignment horizontal="center" vertical="center"/>
    </xf>
    <xf numFmtId="0" fontId="15" fillId="0" borderId="3" xfId="3" applyFont="1" applyBorder="1" applyAlignment="1">
      <alignment vertical="center" wrapText="1"/>
    </xf>
    <xf numFmtId="165" fontId="13" fillId="5" borderId="1" xfId="0" applyNumberFormat="1" applyFont="1" applyFill="1" applyBorder="1" applyAlignment="1" applyProtection="1">
      <alignment horizontal="center" vertical="top" wrapText="1"/>
      <protection locked="0"/>
    </xf>
    <xf numFmtId="0" fontId="16" fillId="5" borderId="1" xfId="0" applyFont="1" applyFill="1" applyBorder="1" applyAlignment="1">
      <alignment horizontal="center" vertical="center"/>
    </xf>
    <xf numFmtId="0" fontId="16" fillId="5" borderId="1" xfId="0" applyFont="1" applyFill="1" applyBorder="1" applyAlignment="1">
      <alignment vertical="top"/>
    </xf>
    <xf numFmtId="0" fontId="2" fillId="0" borderId="1" xfId="0" applyFont="1" applyBorder="1" applyAlignment="1">
      <alignment vertical="top" wrapText="1"/>
    </xf>
    <xf numFmtId="0" fontId="2" fillId="0" borderId="0" xfId="0" applyFont="1" applyAlignment="1">
      <alignment wrapText="1"/>
    </xf>
    <xf numFmtId="43" fontId="2" fillId="0" borderId="1" xfId="0" applyNumberFormat="1" applyFont="1" applyBorder="1" applyAlignment="1">
      <alignment vertical="top" wrapText="1"/>
    </xf>
    <xf numFmtId="164" fontId="9" fillId="5" borderId="1" xfId="0" applyNumberFormat="1" applyFont="1" applyFill="1" applyBorder="1" applyAlignment="1">
      <alignment vertical="top"/>
    </xf>
    <xf numFmtId="43" fontId="13" fillId="5" borderId="1" xfId="0" applyNumberFormat="1" applyFont="1" applyFill="1" applyBorder="1" applyAlignment="1">
      <alignment horizontal="center" vertical="top"/>
    </xf>
    <xf numFmtId="0" fontId="4" fillId="0" borderId="0" xfId="0" applyFont="1" applyAlignment="1">
      <alignment horizontal="center"/>
    </xf>
    <xf numFmtId="0" fontId="8" fillId="5" borderId="1" xfId="0" applyFont="1" applyFill="1" applyBorder="1" applyAlignment="1">
      <alignment horizontal="center" vertical="top"/>
    </xf>
    <xf numFmtId="2" fontId="8" fillId="5" borderId="1" xfId="0" applyNumberFormat="1" applyFont="1" applyFill="1" applyBorder="1" applyAlignment="1">
      <alignment horizontal="center" vertical="top" wrapText="1"/>
    </xf>
    <xf numFmtId="0" fontId="7" fillId="0" borderId="2" xfId="0" applyFont="1" applyBorder="1" applyAlignment="1">
      <alignment vertical="top"/>
    </xf>
    <xf numFmtId="43" fontId="5" fillId="0" borderId="1" xfId="0" applyNumberFormat="1" applyFont="1" applyBorder="1" applyAlignment="1">
      <alignment horizontal="center" vertical="top" wrapText="1"/>
    </xf>
    <xf numFmtId="43" fontId="2" fillId="0" borderId="0" xfId="0" applyNumberFormat="1" applyFont="1" applyAlignment="1">
      <alignment vertical="top" wrapText="1"/>
    </xf>
    <xf numFmtId="2" fontId="9" fillId="5" borderId="1" xfId="2" applyNumberFormat="1" applyFont="1" applyFill="1" applyBorder="1" applyAlignment="1">
      <alignment vertical="top" wrapText="1"/>
    </xf>
    <xf numFmtId="0" fontId="9" fillId="5" borderId="1" xfId="0" applyFont="1" applyFill="1" applyBorder="1" applyAlignment="1">
      <alignment horizontal="center" vertical="top"/>
    </xf>
    <xf numFmtId="165" fontId="9" fillId="5" borderId="1" xfId="2" applyNumberFormat="1" applyFont="1" applyFill="1" applyBorder="1" applyAlignment="1">
      <alignment horizontal="center" vertical="top" wrapText="1"/>
    </xf>
    <xf numFmtId="9" fontId="9" fillId="5" borderId="1" xfId="2" applyNumberFormat="1" applyFont="1" applyFill="1" applyBorder="1" applyAlignment="1">
      <alignment horizontal="center" vertical="top" wrapText="1"/>
    </xf>
    <xf numFmtId="2" fontId="9" fillId="5" borderId="1" xfId="2" applyNumberFormat="1" applyFont="1" applyFill="1" applyBorder="1" applyAlignment="1">
      <alignment horizontal="center" vertical="top" wrapText="1"/>
    </xf>
    <xf numFmtId="0" fontId="2" fillId="6" borderId="0" xfId="0" applyFont="1" applyFill="1" applyAlignment="1">
      <alignment vertical="top"/>
    </xf>
    <xf numFmtId="0" fontId="4" fillId="6" borderId="0" xfId="0" applyFont="1" applyFill="1"/>
    <xf numFmtId="0" fontId="5" fillId="6" borderId="0" xfId="0" applyFont="1" applyFill="1" applyAlignment="1">
      <alignment horizontal="center" vertical="top"/>
    </xf>
    <xf numFmtId="0" fontId="6" fillId="6" borderId="0" xfId="0" applyFont="1" applyFill="1" applyAlignment="1">
      <alignment horizontal="center" vertical="top"/>
    </xf>
    <xf numFmtId="43" fontId="8" fillId="6" borderId="1" xfId="0" applyNumberFormat="1" applyFont="1" applyFill="1" applyBorder="1" applyAlignment="1">
      <alignment horizontal="center" vertical="top"/>
    </xf>
    <xf numFmtId="164" fontId="9" fillId="6" borderId="1" xfId="2" applyNumberFormat="1" applyFont="1" applyFill="1" applyBorder="1" applyAlignment="1">
      <alignment vertical="top" wrapText="1"/>
    </xf>
    <xf numFmtId="164" fontId="9" fillId="6" borderId="1" xfId="0" applyNumberFormat="1" applyFont="1" applyFill="1" applyBorder="1" applyAlignment="1">
      <alignment vertical="top"/>
    </xf>
    <xf numFmtId="2" fontId="6" fillId="6" borderId="1" xfId="0" applyNumberFormat="1" applyFont="1" applyFill="1" applyBorder="1" applyAlignment="1">
      <alignment horizontal="center" vertical="top" wrapText="1"/>
    </xf>
    <xf numFmtId="43" fontId="13" fillId="6" borderId="1" xfId="0" applyNumberFormat="1" applyFont="1" applyFill="1" applyBorder="1" applyAlignment="1">
      <alignment horizontal="center" vertical="top"/>
    </xf>
    <xf numFmtId="2" fontId="9" fillId="6" borderId="1" xfId="0" applyNumberFormat="1" applyFont="1" applyFill="1" applyBorder="1" applyAlignment="1">
      <alignment vertical="top" wrapText="1"/>
    </xf>
    <xf numFmtId="43" fontId="2" fillId="6" borderId="0" xfId="0" applyNumberFormat="1" applyFont="1" applyFill="1" applyAlignment="1">
      <alignment vertical="top" wrapText="1"/>
    </xf>
    <xf numFmtId="49" fontId="9" fillId="5" borderId="1" xfId="2" quotePrefix="1" applyNumberFormat="1" applyFont="1" applyFill="1" applyBorder="1" applyAlignment="1">
      <alignment vertical="top" wrapText="1"/>
    </xf>
    <xf numFmtId="49" fontId="9" fillId="5" borderId="1" xfId="2" applyNumberFormat="1" applyFont="1" applyFill="1" applyBorder="1" applyAlignment="1">
      <alignment vertical="top" wrapText="1"/>
    </xf>
    <xf numFmtId="43" fontId="2" fillId="0" borderId="0" xfId="0" applyNumberFormat="1" applyFont="1" applyAlignment="1">
      <alignment vertical="top"/>
    </xf>
    <xf numFmtId="0" fontId="9" fillId="5" borderId="1" xfId="2" applyNumberFormat="1" applyFont="1" applyFill="1" applyBorder="1" applyAlignment="1">
      <alignment vertical="top" wrapText="1"/>
    </xf>
    <xf numFmtId="0" fontId="6" fillId="2" borderId="1" xfId="0" applyFont="1" applyFill="1" applyBorder="1" applyAlignment="1">
      <alignment horizontal="center" vertical="center" wrapText="1"/>
    </xf>
    <xf numFmtId="0" fontId="2" fillId="0" borderId="0" xfId="0" applyFont="1" applyAlignment="1">
      <alignment vertical="center"/>
    </xf>
    <xf numFmtId="0" fontId="7" fillId="2"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9" fillId="0" borderId="1" xfId="0" quotePrefix="1" applyFont="1" applyBorder="1" applyAlignment="1">
      <alignment vertical="top" wrapText="1"/>
    </xf>
    <xf numFmtId="0" fontId="7" fillId="4" borderId="1" xfId="0" applyFont="1" applyFill="1" applyBorder="1" applyAlignment="1">
      <alignment vertical="center" wrapText="1"/>
    </xf>
    <xf numFmtId="164" fontId="9" fillId="5" borderId="1" xfId="2" applyNumberFormat="1" applyFont="1" applyFill="1" applyBorder="1" applyAlignment="1">
      <alignment vertical="center" wrapText="1"/>
    </xf>
    <xf numFmtId="164" fontId="9" fillId="6" borderId="1" xfId="2" applyNumberFormat="1" applyFont="1" applyFill="1" applyBorder="1" applyAlignment="1">
      <alignment vertical="center" wrapText="1"/>
    </xf>
    <xf numFmtId="0" fontId="9" fillId="0" borderId="1" xfId="0" applyFont="1" applyBorder="1" applyAlignment="1">
      <alignment vertical="center" wrapText="1"/>
    </xf>
    <xf numFmtId="9" fontId="7" fillId="4" borderId="1" xfId="0" applyNumberFormat="1" applyFont="1" applyFill="1" applyBorder="1" applyAlignment="1">
      <alignment horizontal="center" vertical="center"/>
    </xf>
    <xf numFmtId="16" fontId="6" fillId="5" borderId="1" xfId="0" applyNumberFormat="1" applyFont="1" applyFill="1" applyBorder="1" applyAlignment="1">
      <alignment horizontal="center" vertical="center" wrapText="1"/>
    </xf>
    <xf numFmtId="164" fontId="8" fillId="5" borderId="1" xfId="2" applyNumberFormat="1" applyFont="1" applyFill="1" applyBorder="1" applyAlignment="1" applyProtection="1">
      <alignment horizontal="center" vertical="center" wrapText="1"/>
      <protection locked="0"/>
    </xf>
    <xf numFmtId="164" fontId="9" fillId="5" borderId="1" xfId="1" applyNumberFormat="1" applyFont="1" applyFill="1" applyBorder="1" applyAlignment="1" applyProtection="1">
      <alignment horizontal="center" vertical="center" wrapText="1"/>
      <protection locked="0"/>
    </xf>
    <xf numFmtId="164" fontId="9" fillId="5" borderId="1" xfId="2" applyNumberFormat="1" applyFont="1" applyFill="1" applyBorder="1" applyAlignment="1">
      <alignment horizontal="center" vertical="center" wrapText="1"/>
    </xf>
    <xf numFmtId="0" fontId="10" fillId="0" borderId="4" xfId="0" applyFont="1" applyBorder="1" applyAlignment="1">
      <alignment vertical="top" wrapText="1"/>
    </xf>
    <xf numFmtId="0" fontId="16" fillId="5" borderId="1" xfId="0" applyFont="1" applyFill="1" applyBorder="1" applyAlignment="1">
      <alignment horizontal="left" vertical="top"/>
    </xf>
    <xf numFmtId="165" fontId="13" fillId="0" borderId="1" xfId="0" applyNumberFormat="1" applyFont="1" applyBorder="1" applyAlignment="1" applyProtection="1">
      <alignment horizontal="center" vertical="top" wrapText="1"/>
      <protection locked="0"/>
    </xf>
    <xf numFmtId="164" fontId="9" fillId="0" borderId="1" xfId="2" applyNumberFormat="1" applyFont="1" applyFill="1" applyBorder="1" applyAlignment="1">
      <alignment vertical="top" wrapText="1"/>
    </xf>
    <xf numFmtId="0" fontId="7" fillId="0" borderId="0" xfId="0" applyFont="1" applyAlignment="1">
      <alignment horizontal="center" vertical="top"/>
    </xf>
    <xf numFmtId="43" fontId="2" fillId="0" borderId="1" xfId="0" applyNumberFormat="1" applyFont="1" applyBorder="1" applyAlignment="1">
      <alignment horizontal="center" vertical="top" wrapText="1"/>
    </xf>
    <xf numFmtId="0" fontId="7" fillId="0" borderId="0" xfId="0" applyFont="1" applyAlignment="1">
      <alignment horizontal="right" vertical="top"/>
    </xf>
    <xf numFmtId="0" fontId="2" fillId="0" borderId="0" xfId="0" applyFont="1" applyAlignment="1">
      <alignment horizontal="right"/>
    </xf>
    <xf numFmtId="0" fontId="7" fillId="0" borderId="5" xfId="0" applyFont="1" applyBorder="1" applyAlignment="1">
      <alignment horizontal="right" vertical="top"/>
    </xf>
    <xf numFmtId="0" fontId="0" fillId="0" borderId="0" xfId="0" applyAlignment="1">
      <alignment horizontal="right"/>
    </xf>
    <xf numFmtId="0" fontId="19" fillId="0" borderId="0" xfId="0" applyFont="1" applyAlignment="1">
      <alignment vertical="top" wrapText="1"/>
    </xf>
    <xf numFmtId="0" fontId="16" fillId="5" borderId="0" xfId="0" applyFont="1" applyFill="1" applyAlignment="1">
      <alignment horizontal="center" vertical="center"/>
    </xf>
    <xf numFmtId="0" fontId="16" fillId="5" borderId="0" xfId="0" applyFont="1" applyFill="1" applyAlignment="1">
      <alignment horizontal="left" vertical="top"/>
    </xf>
    <xf numFmtId="9" fontId="10" fillId="5" borderId="0" xfId="0" applyNumberFormat="1" applyFont="1" applyFill="1" applyAlignment="1">
      <alignment horizontal="center" vertical="top"/>
    </xf>
    <xf numFmtId="0" fontId="16" fillId="5" borderId="0" xfId="0" applyFont="1" applyFill="1" applyAlignment="1">
      <alignment vertical="top"/>
    </xf>
    <xf numFmtId="0" fontId="2" fillId="0" borderId="0" xfId="0" applyFont="1" applyAlignment="1">
      <alignment vertical="top" wrapText="1"/>
    </xf>
    <xf numFmtId="43" fontId="5" fillId="0" borderId="0" xfId="0" applyNumberFormat="1" applyFont="1" applyAlignment="1">
      <alignment horizontal="center" vertical="top" wrapText="1"/>
    </xf>
    <xf numFmtId="43" fontId="2" fillId="0" borderId="0" xfId="0" applyNumberFormat="1" applyFont="1" applyAlignment="1">
      <alignment horizontal="center" vertical="top" wrapText="1"/>
    </xf>
    <xf numFmtId="2" fontId="18" fillId="5" borderId="1" xfId="0" applyNumberFormat="1" applyFont="1" applyFill="1" applyBorder="1" applyAlignment="1">
      <alignment horizontal="left" vertical="top" wrapText="1"/>
    </xf>
    <xf numFmtId="0" fontId="2" fillId="0" borderId="0" xfId="0" applyFont="1" applyProtection="1">
      <protection locked="0"/>
    </xf>
    <xf numFmtId="0" fontId="3" fillId="0" borderId="0" xfId="0" applyFont="1" applyAlignment="1" applyProtection="1">
      <alignment vertical="top"/>
      <protection locked="0"/>
    </xf>
    <xf numFmtId="0" fontId="3" fillId="0" borderId="0" xfId="0" applyFont="1" applyAlignment="1" applyProtection="1">
      <alignment vertical="top" wrapText="1"/>
      <protection locked="0"/>
    </xf>
    <xf numFmtId="9" fontId="3" fillId="0" borderId="0" xfId="0" applyNumberFormat="1" applyFont="1" applyAlignment="1" applyProtection="1">
      <alignment horizontal="center" vertical="top"/>
      <protection locked="0"/>
    </xf>
    <xf numFmtId="0" fontId="2" fillId="0" borderId="0" xfId="0" applyFont="1" applyAlignment="1" applyProtection="1">
      <alignment vertical="top"/>
      <protection locked="0"/>
    </xf>
    <xf numFmtId="0" fontId="2" fillId="0" borderId="0" xfId="0" applyFont="1" applyAlignment="1" applyProtection="1">
      <alignment horizontal="center" vertical="top"/>
      <protection locked="0"/>
    </xf>
    <xf numFmtId="0" fontId="0" fillId="0" borderId="0" xfId="0"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Protection="1">
      <protection locked="0"/>
    </xf>
    <xf numFmtId="0" fontId="3" fillId="0" borderId="0" xfId="0" applyFont="1" applyAlignment="1" applyProtection="1">
      <alignment horizontal="center" vertical="top"/>
      <protection locked="0"/>
    </xf>
    <xf numFmtId="0" fontId="5" fillId="0" borderId="0" xfId="0" applyFont="1" applyAlignment="1" applyProtection="1">
      <alignment horizontal="center" vertical="top"/>
      <protection locked="0"/>
    </xf>
    <xf numFmtId="0" fontId="6" fillId="0" borderId="0" xfId="0" applyFont="1" applyAlignment="1" applyProtection="1">
      <alignment horizontal="center" vertical="top"/>
      <protection locked="0"/>
    </xf>
    <xf numFmtId="0" fontId="2" fillId="0" borderId="0" xfId="0" applyFont="1" applyAlignment="1" applyProtection="1">
      <alignment horizontal="right"/>
      <protection locked="0"/>
    </xf>
    <xf numFmtId="0" fontId="2" fillId="0" borderId="0" xfId="0" applyFont="1" applyAlignment="1" applyProtection="1">
      <alignment vertical="center"/>
      <protection locked="0"/>
    </xf>
    <xf numFmtId="0" fontId="6" fillId="2" borderId="1" xfId="0" applyFont="1" applyFill="1" applyBorder="1" applyAlignment="1" applyProtection="1">
      <alignment horizontal="center" vertical="center" wrapText="1"/>
      <protection locked="0"/>
    </xf>
    <xf numFmtId="9" fontId="7" fillId="4" borderId="1" xfId="0" applyNumberFormat="1" applyFont="1" applyFill="1" applyBorder="1" applyAlignment="1" applyProtection="1">
      <alignment horizontal="center" vertical="top"/>
      <protection locked="0"/>
    </xf>
    <xf numFmtId="0" fontId="7" fillId="4" borderId="1" xfId="0" applyFont="1" applyFill="1" applyBorder="1" applyAlignment="1" applyProtection="1">
      <alignment horizontal="center" vertical="top"/>
      <protection locked="0"/>
    </xf>
    <xf numFmtId="0" fontId="7" fillId="4" borderId="1" xfId="0" applyFont="1" applyFill="1" applyBorder="1" applyAlignment="1" applyProtection="1">
      <alignment vertical="top"/>
      <protection locked="0"/>
    </xf>
    <xf numFmtId="0" fontId="10" fillId="5" borderId="1" xfId="0" applyFont="1" applyFill="1" applyBorder="1" applyAlignment="1" applyProtection="1">
      <alignment horizontal="center" vertical="top" wrapText="1"/>
      <protection locked="0"/>
    </xf>
    <xf numFmtId="0" fontId="10" fillId="5" borderId="1" xfId="0" applyFont="1" applyFill="1" applyBorder="1" applyAlignment="1" applyProtection="1">
      <alignment vertical="top" wrapText="1"/>
      <protection locked="0"/>
    </xf>
    <xf numFmtId="9" fontId="10" fillId="5" borderId="1" xfId="0" applyNumberFormat="1" applyFont="1" applyFill="1" applyBorder="1" applyAlignment="1" applyProtection="1">
      <alignment horizontal="center" vertical="top"/>
      <protection locked="0"/>
    </xf>
    <xf numFmtId="2" fontId="10" fillId="5" borderId="1" xfId="0" applyNumberFormat="1" applyFont="1" applyFill="1" applyBorder="1" applyAlignment="1" applyProtection="1">
      <alignment vertical="top" wrapText="1"/>
      <protection locked="0"/>
    </xf>
    <xf numFmtId="0" fontId="10" fillId="0" borderId="1" xfId="0" applyFont="1" applyBorder="1" applyAlignment="1" applyProtection="1">
      <alignment horizontal="center" vertical="top" wrapText="1"/>
      <protection locked="0"/>
    </xf>
    <xf numFmtId="0" fontId="10" fillId="0" borderId="1" xfId="0" applyFont="1" applyBorder="1" applyAlignment="1" applyProtection="1">
      <alignment vertical="top" wrapText="1"/>
      <protection locked="0"/>
    </xf>
    <xf numFmtId="9" fontId="10" fillId="0" borderId="1" xfId="0" applyNumberFormat="1" applyFont="1" applyBorder="1" applyAlignment="1" applyProtection="1">
      <alignment horizontal="center" vertical="top"/>
      <protection locked="0"/>
    </xf>
    <xf numFmtId="2" fontId="10" fillId="0" borderId="1" xfId="0" applyNumberFormat="1" applyFont="1" applyBorder="1" applyAlignment="1" applyProtection="1">
      <alignment vertical="top" wrapText="1"/>
      <protection locked="0"/>
    </xf>
    <xf numFmtId="2" fontId="10" fillId="5" borderId="1" xfId="0" applyNumberFormat="1" applyFont="1" applyFill="1" applyBorder="1" applyAlignment="1" applyProtection="1">
      <alignment horizontal="left" vertical="top" wrapText="1"/>
      <protection locked="0"/>
    </xf>
    <xf numFmtId="2" fontId="7" fillId="4" borderId="1" xfId="0" applyNumberFormat="1" applyFont="1" applyFill="1" applyBorder="1" applyAlignment="1" applyProtection="1">
      <alignment horizontal="center" vertical="top" wrapText="1"/>
      <protection locked="0"/>
    </xf>
    <xf numFmtId="0" fontId="5" fillId="4" borderId="0" xfId="0" applyFont="1" applyFill="1" applyProtection="1">
      <protection locked="0"/>
    </xf>
    <xf numFmtId="0" fontId="10" fillId="5" borderId="1" xfId="0" applyFont="1" applyFill="1" applyBorder="1" applyAlignment="1" applyProtection="1">
      <alignment horizontal="left" vertical="top" wrapText="1"/>
      <protection locked="0"/>
    </xf>
    <xf numFmtId="0" fontId="10" fillId="0" borderId="1" xfId="0" applyFont="1" applyBorder="1" applyAlignment="1" applyProtection="1">
      <alignment vertical="top"/>
      <protection locked="0"/>
    </xf>
    <xf numFmtId="0" fontId="10" fillId="5" borderId="1" xfId="0" applyFont="1" applyFill="1" applyBorder="1" applyAlignment="1" applyProtection="1">
      <alignment vertical="top"/>
      <protection locked="0"/>
    </xf>
    <xf numFmtId="0" fontId="10" fillId="7" borderId="1" xfId="0" applyFont="1" applyFill="1" applyBorder="1" applyAlignment="1" applyProtection="1">
      <alignment vertical="top"/>
      <protection locked="0"/>
    </xf>
    <xf numFmtId="0" fontId="10" fillId="7" borderId="1" xfId="0" applyFont="1" applyFill="1" applyBorder="1" applyAlignment="1" applyProtection="1">
      <alignment vertical="top" wrapText="1"/>
      <protection locked="0"/>
    </xf>
    <xf numFmtId="9" fontId="10" fillId="7" borderId="1" xfId="0" applyNumberFormat="1" applyFont="1" applyFill="1" applyBorder="1" applyAlignment="1" applyProtection="1">
      <alignment horizontal="center" vertical="top"/>
      <protection locked="0"/>
    </xf>
    <xf numFmtId="2" fontId="10" fillId="7" borderId="1" xfId="0" applyNumberFormat="1" applyFont="1" applyFill="1" applyBorder="1" applyAlignment="1" applyProtection="1">
      <alignment horizontal="left" vertical="top" wrapText="1"/>
      <protection locked="0"/>
    </xf>
    <xf numFmtId="0" fontId="10" fillId="5" borderId="1" xfId="0" applyFont="1" applyFill="1" applyBorder="1" applyAlignment="1" applyProtection="1">
      <alignment horizontal="center" vertical="top"/>
      <protection locked="0"/>
    </xf>
    <xf numFmtId="2" fontId="15" fillId="5" borderId="1" xfId="0" applyNumberFormat="1" applyFont="1" applyFill="1" applyBorder="1" applyAlignment="1" applyProtection="1">
      <alignment horizontal="left" vertical="top" wrapText="1"/>
      <protection locked="0"/>
    </xf>
    <xf numFmtId="2" fontId="18" fillId="5" borderId="1" xfId="0" applyNumberFormat="1" applyFont="1" applyFill="1" applyBorder="1" applyAlignment="1" applyProtection="1">
      <alignment horizontal="left" vertical="top" wrapText="1"/>
      <protection locked="0"/>
    </xf>
    <xf numFmtId="0" fontId="2" fillId="0" borderId="0" xfId="0" applyFont="1" applyAlignment="1" applyProtection="1">
      <alignment wrapText="1"/>
      <protection locked="0"/>
    </xf>
    <xf numFmtId="43" fontId="2" fillId="0" borderId="0" xfId="0" applyNumberFormat="1" applyFont="1" applyAlignment="1" applyProtection="1">
      <alignment vertical="top" wrapText="1"/>
      <protection locked="0"/>
    </xf>
    <xf numFmtId="0" fontId="16" fillId="5" borderId="0" xfId="0" applyFont="1" applyFill="1" applyAlignment="1" applyProtection="1">
      <alignment horizontal="left" vertical="top"/>
      <protection locked="0"/>
    </xf>
    <xf numFmtId="9" fontId="10" fillId="5" borderId="0" xfId="0" applyNumberFormat="1" applyFont="1" applyFill="1" applyAlignment="1" applyProtection="1">
      <alignment horizontal="center" vertical="top"/>
      <protection locked="0"/>
    </xf>
    <xf numFmtId="0" fontId="16" fillId="5" borderId="0" xfId="0" applyFont="1" applyFill="1" applyAlignment="1" applyProtection="1">
      <alignment vertical="top"/>
      <protection locked="0"/>
    </xf>
    <xf numFmtId="0" fontId="2" fillId="0" borderId="0" xfId="0" applyFont="1" applyAlignment="1" applyProtection="1">
      <alignment vertical="top" wrapText="1"/>
      <protection locked="0"/>
    </xf>
    <xf numFmtId="43" fontId="5" fillId="0" borderId="0" xfId="0" applyNumberFormat="1" applyFont="1" applyAlignment="1" applyProtection="1">
      <alignment horizontal="center" vertical="top" wrapText="1"/>
      <protection locked="0"/>
    </xf>
    <xf numFmtId="0" fontId="19" fillId="0" borderId="0" xfId="0" applyFont="1" applyAlignment="1" applyProtection="1">
      <alignment vertical="top" wrapText="1"/>
      <protection locked="0"/>
    </xf>
    <xf numFmtId="43" fontId="2" fillId="0" borderId="0" xfId="0" applyNumberFormat="1" applyFont="1" applyAlignment="1" applyProtection="1">
      <alignment vertical="top"/>
      <protection locked="0"/>
    </xf>
    <xf numFmtId="0" fontId="7" fillId="4" borderId="1" xfId="0" applyFont="1" applyFill="1" applyBorder="1" applyAlignment="1" applyProtection="1">
      <alignment vertical="top" wrapText="1"/>
      <protection locked="0"/>
    </xf>
    <xf numFmtId="2" fontId="7" fillId="4" borderId="1" xfId="0" applyNumberFormat="1" applyFont="1" applyFill="1" applyBorder="1" applyAlignment="1">
      <alignment horizontal="center" vertical="top"/>
    </xf>
    <xf numFmtId="43" fontId="27" fillId="0" borderId="0" xfId="0" applyNumberFormat="1" applyFont="1" applyAlignment="1">
      <alignment horizontal="center" vertical="top" wrapText="1"/>
    </xf>
    <xf numFmtId="0" fontId="7" fillId="2" borderId="1" xfId="0" applyFont="1" applyFill="1" applyBorder="1" applyAlignment="1" applyProtection="1">
      <alignment horizontal="center" vertical="top"/>
      <protection locked="0"/>
    </xf>
    <xf numFmtId="0" fontId="7" fillId="2" borderId="1" xfId="0" applyFont="1" applyFill="1" applyBorder="1" applyAlignment="1" applyProtection="1">
      <alignment horizontal="center" vertical="top" wrapText="1"/>
      <protection locked="0"/>
    </xf>
    <xf numFmtId="0" fontId="10" fillId="0" borderId="1" xfId="0" applyFont="1" applyBorder="1" applyAlignment="1" applyProtection="1">
      <alignment horizontal="center" vertical="top"/>
      <protection locked="0"/>
    </xf>
    <xf numFmtId="0" fontId="16" fillId="5" borderId="0" xfId="0" applyFont="1" applyFill="1" applyAlignment="1" applyProtection="1">
      <alignment horizontal="center" vertical="top"/>
      <protection locked="0"/>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6" fillId="2" borderId="7" xfId="0" applyFont="1" applyFill="1" applyBorder="1" applyAlignment="1" applyProtection="1">
      <alignment horizontal="center" vertical="center" wrapText="1"/>
      <protection locked="0"/>
    </xf>
    <xf numFmtId="0" fontId="7" fillId="4" borderId="7" xfId="0" applyFont="1" applyFill="1" applyBorder="1" applyAlignment="1" applyProtection="1">
      <alignment vertical="top" wrapText="1"/>
      <protection locked="0"/>
    </xf>
    <xf numFmtId="0" fontId="6" fillId="2" borderId="1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7" fillId="4" borderId="13" xfId="0" applyFont="1" applyFill="1" applyBorder="1" applyAlignment="1" applyProtection="1">
      <alignment vertical="top" wrapText="1"/>
      <protection locked="0"/>
    </xf>
    <xf numFmtId="9" fontId="7" fillId="4" borderId="4" xfId="0" applyNumberFormat="1" applyFont="1" applyFill="1" applyBorder="1" applyAlignment="1" applyProtection="1">
      <alignment horizontal="center" vertical="top"/>
      <protection locked="0"/>
    </xf>
    <xf numFmtId="9" fontId="7" fillId="4" borderId="4" xfId="0" applyNumberFormat="1" applyFont="1" applyFill="1" applyBorder="1" applyAlignment="1">
      <alignment horizontal="center" vertical="top"/>
    </xf>
    <xf numFmtId="0" fontId="6" fillId="3" borderId="4" xfId="0" applyFont="1" applyFill="1" applyBorder="1" applyAlignment="1" applyProtection="1">
      <alignment horizontal="center" vertical="center"/>
      <protection locked="0"/>
    </xf>
    <xf numFmtId="0" fontId="7" fillId="4" borderId="4" xfId="0" applyFont="1" applyFill="1" applyBorder="1" applyAlignment="1" applyProtection="1">
      <alignment vertical="top" wrapText="1"/>
      <protection locked="0"/>
    </xf>
    <xf numFmtId="16" fontId="6" fillId="5" borderId="4" xfId="0" applyNumberFormat="1" applyFont="1" applyFill="1" applyBorder="1" applyAlignment="1" applyProtection="1">
      <alignment horizontal="center" vertical="center" wrapText="1"/>
      <protection locked="0"/>
    </xf>
    <xf numFmtId="2" fontId="6" fillId="5" borderId="4" xfId="0" applyNumberFormat="1" applyFont="1" applyFill="1" applyBorder="1" applyAlignment="1" applyProtection="1">
      <alignment horizontal="center" vertical="top" wrapText="1"/>
      <protection locked="0"/>
    </xf>
    <xf numFmtId="2" fontId="6" fillId="0" borderId="4" xfId="0" applyNumberFormat="1" applyFont="1" applyBorder="1" applyAlignment="1" applyProtection="1">
      <alignment horizontal="center" vertical="top" wrapText="1"/>
      <protection locked="0"/>
    </xf>
    <xf numFmtId="0" fontId="6" fillId="4" borderId="4" xfId="0" applyFont="1" applyFill="1" applyBorder="1" applyAlignment="1" applyProtection="1">
      <alignment horizontal="center" vertical="top"/>
      <protection locked="0"/>
    </xf>
    <xf numFmtId="0" fontId="6" fillId="0" borderId="4" xfId="0" applyFont="1" applyBorder="1" applyAlignment="1" applyProtection="1">
      <alignment horizontal="center" vertical="top" wrapText="1"/>
      <protection locked="0"/>
    </xf>
    <xf numFmtId="0" fontId="6" fillId="5" borderId="4" xfId="0" applyFont="1" applyFill="1" applyBorder="1" applyAlignment="1" applyProtection="1">
      <alignment horizontal="center" vertical="top" wrapText="1"/>
      <protection locked="0"/>
    </xf>
    <xf numFmtId="2" fontId="6" fillId="7" borderId="4" xfId="0" applyNumberFormat="1" applyFont="1" applyFill="1" applyBorder="1" applyAlignment="1" applyProtection="1">
      <alignment horizontal="left" vertical="top" wrapText="1"/>
      <protection locked="0"/>
    </xf>
    <xf numFmtId="0" fontId="16" fillId="5" borderId="15" xfId="0" applyFont="1" applyFill="1" applyBorder="1" applyAlignment="1" applyProtection="1">
      <alignment vertical="top"/>
      <protection locked="0"/>
    </xf>
    <xf numFmtId="0" fontId="2" fillId="0" borderId="16" xfId="0" applyFont="1" applyBorder="1" applyAlignment="1" applyProtection="1">
      <alignment vertical="top" wrapText="1"/>
      <protection locked="0"/>
    </xf>
    <xf numFmtId="43" fontId="9" fillId="3" borderId="1" xfId="2" applyFont="1" applyFill="1" applyBorder="1" applyAlignment="1" applyProtection="1">
      <alignment vertical="center" wrapText="1"/>
    </xf>
    <xf numFmtId="167" fontId="9" fillId="3" borderId="1" xfId="2" applyNumberFormat="1" applyFont="1" applyFill="1" applyBorder="1" applyAlignment="1" applyProtection="1">
      <alignment vertical="center" wrapText="1"/>
    </xf>
    <xf numFmtId="0" fontId="9" fillId="3" borderId="4" xfId="0" applyFont="1" applyFill="1" applyBorder="1" applyAlignment="1" applyProtection="1">
      <alignment vertical="center" wrapText="1"/>
      <protection locked="0"/>
    </xf>
    <xf numFmtId="9" fontId="7" fillId="3" borderId="1" xfId="0" applyNumberFormat="1" applyFont="1" applyFill="1" applyBorder="1" applyAlignment="1">
      <alignment horizontal="center" vertical="top"/>
    </xf>
    <xf numFmtId="2" fontId="7" fillId="3" borderId="1" xfId="0" applyNumberFormat="1" applyFont="1" applyFill="1" applyBorder="1" applyAlignment="1">
      <alignment horizontal="center" vertical="top"/>
    </xf>
    <xf numFmtId="9" fontId="7" fillId="3" borderId="4" xfId="0" applyNumberFormat="1" applyFont="1" applyFill="1" applyBorder="1" applyAlignment="1" applyProtection="1">
      <alignment horizontal="center" vertical="top"/>
      <protection locked="0"/>
    </xf>
    <xf numFmtId="2" fontId="9" fillId="3" borderId="1" xfId="2" applyNumberFormat="1" applyFont="1" applyFill="1" applyBorder="1" applyAlignment="1" applyProtection="1">
      <alignment vertical="top" wrapText="1"/>
    </xf>
    <xf numFmtId="0" fontId="9" fillId="3" borderId="4" xfId="0" quotePrefix="1" applyFont="1" applyFill="1" applyBorder="1" applyAlignment="1" applyProtection="1">
      <alignment vertical="top" wrapText="1"/>
      <protection locked="0"/>
    </xf>
    <xf numFmtId="0" fontId="9" fillId="3" borderId="4" xfId="0" applyFont="1" applyFill="1" applyBorder="1" applyAlignment="1" applyProtection="1">
      <alignment vertical="top" wrapText="1"/>
      <protection locked="0"/>
    </xf>
    <xf numFmtId="0" fontId="10" fillId="3" borderId="4" xfId="0" applyFont="1" applyFill="1" applyBorder="1" applyAlignment="1" applyProtection="1">
      <alignment vertical="top" wrapText="1"/>
      <protection locked="0"/>
    </xf>
    <xf numFmtId="2" fontId="6" fillId="3" borderId="1" xfId="0" applyNumberFormat="1" applyFont="1" applyFill="1" applyBorder="1" applyAlignment="1">
      <alignment horizontal="center" vertical="top" wrapText="1"/>
    </xf>
    <xf numFmtId="0" fontId="5" fillId="3" borderId="4" xfId="0" applyFont="1" applyFill="1" applyBorder="1" applyAlignment="1" applyProtection="1">
      <alignment wrapText="1"/>
      <protection locked="0"/>
    </xf>
    <xf numFmtId="43" fontId="13" fillId="3" borderId="1" xfId="0" applyNumberFormat="1" applyFont="1" applyFill="1" applyBorder="1" applyAlignment="1">
      <alignment horizontal="center" vertical="top"/>
    </xf>
    <xf numFmtId="43" fontId="9" fillId="3" borderId="1" xfId="2" applyFont="1" applyFill="1" applyBorder="1" applyAlignment="1" applyProtection="1">
      <alignment vertical="top" wrapText="1"/>
    </xf>
    <xf numFmtId="9" fontId="9" fillId="3" borderId="4" xfId="0" applyNumberFormat="1" applyFont="1" applyFill="1" applyBorder="1" applyAlignment="1" applyProtection="1">
      <alignment vertical="top" wrapText="1"/>
      <protection locked="0"/>
    </xf>
    <xf numFmtId="2" fontId="9" fillId="3" borderId="1" xfId="0" applyNumberFormat="1" applyFont="1" applyFill="1" applyBorder="1" applyAlignment="1">
      <alignment horizontal="left" vertical="top" wrapText="1"/>
    </xf>
    <xf numFmtId="164" fontId="9" fillId="3" borderId="1" xfId="2" applyNumberFormat="1" applyFont="1" applyFill="1" applyBorder="1" applyAlignment="1" applyProtection="1">
      <alignment vertical="top" wrapText="1"/>
    </xf>
    <xf numFmtId="0" fontId="9" fillId="3" borderId="4" xfId="0" applyFont="1" applyFill="1" applyBorder="1" applyAlignment="1" applyProtection="1">
      <alignment wrapText="1"/>
      <protection locked="0"/>
    </xf>
    <xf numFmtId="2" fontId="9" fillId="3" borderId="1" xfId="0" applyNumberFormat="1" applyFont="1" applyFill="1" applyBorder="1" applyAlignment="1">
      <alignment horizontal="center" vertical="top" wrapText="1"/>
    </xf>
    <xf numFmtId="43" fontId="2" fillId="3" borderId="15" xfId="0" applyNumberFormat="1" applyFont="1" applyFill="1" applyBorder="1" applyAlignment="1">
      <alignment vertical="top" wrapText="1"/>
    </xf>
    <xf numFmtId="43" fontId="27" fillId="3" borderId="15" xfId="0" applyNumberFormat="1" applyFont="1" applyFill="1" applyBorder="1" applyAlignment="1">
      <alignment vertical="top" wrapText="1"/>
    </xf>
    <xf numFmtId="0" fontId="2" fillId="3" borderId="16" xfId="0" applyFont="1" applyFill="1" applyBorder="1" applyAlignment="1" applyProtection="1">
      <alignment wrapText="1"/>
      <protection locked="0"/>
    </xf>
    <xf numFmtId="164" fontId="9" fillId="8" borderId="13" xfId="2" applyNumberFormat="1" applyFont="1" applyFill="1" applyBorder="1" applyAlignment="1" applyProtection="1">
      <alignment horizontal="center" vertical="center" wrapText="1"/>
      <protection locked="0"/>
    </xf>
    <xf numFmtId="164" fontId="9" fillId="8" borderId="1" xfId="2" applyNumberFormat="1" applyFont="1" applyFill="1" applyBorder="1" applyAlignment="1" applyProtection="1">
      <alignment vertical="center" wrapText="1"/>
    </xf>
    <xf numFmtId="164" fontId="9" fillId="8" borderId="4" xfId="2" applyNumberFormat="1" applyFont="1" applyFill="1" applyBorder="1" applyAlignment="1" applyProtection="1">
      <alignment vertical="center" wrapText="1"/>
      <protection locked="0"/>
    </xf>
    <xf numFmtId="0" fontId="7" fillId="8" borderId="13" xfId="0" applyFont="1" applyFill="1" applyBorder="1" applyAlignment="1" applyProtection="1">
      <alignment vertical="top" wrapText="1"/>
      <protection locked="0"/>
    </xf>
    <xf numFmtId="9" fontId="7" fillId="8" borderId="1" xfId="0" applyNumberFormat="1" applyFont="1" applyFill="1" applyBorder="1" applyAlignment="1">
      <alignment horizontal="center" vertical="top"/>
    </xf>
    <xf numFmtId="2" fontId="7" fillId="8" borderId="1" xfId="0" applyNumberFormat="1" applyFont="1" applyFill="1" applyBorder="1" applyAlignment="1">
      <alignment horizontal="center" vertical="top"/>
    </xf>
    <xf numFmtId="9" fontId="7" fillId="8" borderId="4" xfId="0" applyNumberFormat="1" applyFont="1" applyFill="1" applyBorder="1" applyAlignment="1">
      <alignment horizontal="center" vertical="top"/>
    </xf>
    <xf numFmtId="165" fontId="9" fillId="8" borderId="13" xfId="2" applyNumberFormat="1" applyFont="1" applyFill="1" applyBorder="1" applyAlignment="1" applyProtection="1">
      <alignment horizontal="center" vertical="top" wrapText="1"/>
      <protection locked="0"/>
    </xf>
    <xf numFmtId="2" fontId="9" fillId="8" borderId="1" xfId="2" applyNumberFormat="1" applyFont="1" applyFill="1" applyBorder="1" applyAlignment="1" applyProtection="1">
      <alignment vertical="top" wrapText="1"/>
    </xf>
    <xf numFmtId="164" fontId="9" fillId="8" borderId="1" xfId="2" applyNumberFormat="1" applyFont="1" applyFill="1" applyBorder="1" applyAlignment="1" applyProtection="1">
      <alignment vertical="top" wrapText="1"/>
    </xf>
    <xf numFmtId="49" fontId="9" fillId="8" borderId="4" xfId="2" quotePrefix="1" applyNumberFormat="1" applyFont="1" applyFill="1" applyBorder="1" applyAlignment="1" applyProtection="1">
      <alignment vertical="top" wrapText="1"/>
      <protection locked="0"/>
    </xf>
    <xf numFmtId="49" fontId="9" fillId="8" borderId="4" xfId="2" applyNumberFormat="1" applyFont="1" applyFill="1" applyBorder="1" applyAlignment="1" applyProtection="1">
      <alignment vertical="top" wrapText="1"/>
      <protection locked="0"/>
    </xf>
    <xf numFmtId="164" fontId="9" fillId="8" borderId="4" xfId="2" applyNumberFormat="1" applyFont="1" applyFill="1" applyBorder="1" applyAlignment="1" applyProtection="1">
      <alignment vertical="top" wrapText="1"/>
      <protection locked="0"/>
    </xf>
    <xf numFmtId="2" fontId="6" fillId="8" borderId="1" xfId="0" applyNumberFormat="1" applyFont="1" applyFill="1" applyBorder="1" applyAlignment="1">
      <alignment horizontal="center" vertical="top" wrapText="1"/>
    </xf>
    <xf numFmtId="2" fontId="6" fillId="8" borderId="4" xfId="0" applyNumberFormat="1" applyFont="1" applyFill="1" applyBorder="1" applyAlignment="1" applyProtection="1">
      <alignment horizontal="center" vertical="top" wrapText="1"/>
      <protection locked="0"/>
    </xf>
    <xf numFmtId="43" fontId="13" fillId="8" borderId="13" xfId="0" applyNumberFormat="1" applyFont="1" applyFill="1" applyBorder="1" applyAlignment="1" applyProtection="1">
      <alignment horizontal="center" vertical="top"/>
      <protection locked="0"/>
    </xf>
    <xf numFmtId="43" fontId="13" fillId="8" borderId="1" xfId="0" applyNumberFormat="1" applyFont="1" applyFill="1" applyBorder="1" applyAlignment="1">
      <alignment horizontal="center" vertical="top"/>
    </xf>
    <xf numFmtId="43" fontId="13" fillId="8" borderId="4" xfId="0" applyNumberFormat="1" applyFont="1" applyFill="1" applyBorder="1" applyAlignment="1" applyProtection="1">
      <alignment horizontal="center" vertical="top"/>
      <protection locked="0"/>
    </xf>
    <xf numFmtId="9" fontId="9" fillId="8" borderId="13" xfId="2" applyNumberFormat="1" applyFont="1" applyFill="1" applyBorder="1" applyAlignment="1" applyProtection="1">
      <alignment horizontal="center" vertical="top" wrapText="1"/>
      <protection locked="0"/>
    </xf>
    <xf numFmtId="43" fontId="9" fillId="8" borderId="1" xfId="2" applyFont="1" applyFill="1" applyBorder="1" applyAlignment="1" applyProtection="1">
      <alignment vertical="top" wrapText="1"/>
    </xf>
    <xf numFmtId="0" fontId="9" fillId="8" borderId="4" xfId="2" applyNumberFormat="1" applyFont="1" applyFill="1" applyBorder="1" applyAlignment="1" applyProtection="1">
      <alignment vertical="top" wrapText="1"/>
      <protection locked="0"/>
    </xf>
    <xf numFmtId="2" fontId="9" fillId="8" borderId="13" xfId="2" applyNumberFormat="1" applyFont="1" applyFill="1" applyBorder="1" applyAlignment="1" applyProtection="1">
      <alignment horizontal="center" vertical="top" wrapText="1"/>
      <protection locked="0"/>
    </xf>
    <xf numFmtId="43" fontId="2" fillId="8" borderId="14" xfId="0" applyNumberFormat="1" applyFont="1" applyFill="1" applyBorder="1" applyAlignment="1" applyProtection="1">
      <alignment horizontal="center" vertical="top" wrapText="1"/>
      <protection locked="0"/>
    </xf>
    <xf numFmtId="43" fontId="2" fillId="8" borderId="15" xfId="0" applyNumberFormat="1" applyFont="1" applyFill="1" applyBorder="1" applyAlignment="1">
      <alignment vertical="top" wrapText="1"/>
    </xf>
    <xf numFmtId="43" fontId="27" fillId="8" borderId="15" xfId="0" applyNumberFormat="1" applyFont="1" applyFill="1" applyBorder="1" applyAlignment="1">
      <alignment vertical="top" wrapText="1"/>
    </xf>
    <xf numFmtId="43" fontId="2" fillId="8" borderId="16" xfId="0" applyNumberFormat="1" applyFont="1" applyFill="1" applyBorder="1" applyAlignment="1">
      <alignment vertical="top" wrapText="1"/>
    </xf>
    <xf numFmtId="0" fontId="6" fillId="8" borderId="8" xfId="0" applyFont="1" applyFill="1" applyBorder="1" applyAlignment="1" applyProtection="1">
      <alignment horizontal="center" vertical="center"/>
      <protection locked="0"/>
    </xf>
    <xf numFmtId="0" fontId="6" fillId="8" borderId="9" xfId="0" applyFont="1" applyFill="1" applyBorder="1" applyAlignment="1" applyProtection="1">
      <alignment horizontal="center" vertical="center"/>
      <protection locked="0"/>
    </xf>
    <xf numFmtId="0" fontId="6" fillId="8" borderId="10" xfId="0" applyFont="1" applyFill="1" applyBorder="1" applyAlignment="1" applyProtection="1">
      <alignment horizontal="center" vertical="center"/>
      <protection locked="0"/>
    </xf>
    <xf numFmtId="0" fontId="6" fillId="8" borderId="11"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protection locked="0"/>
    </xf>
    <xf numFmtId="0" fontId="6" fillId="8" borderId="12" xfId="0" applyFont="1" applyFill="1" applyBorder="1" applyAlignment="1" applyProtection="1">
      <alignment horizontal="center" vertical="center"/>
      <protection locked="0"/>
    </xf>
    <xf numFmtId="0" fontId="6" fillId="3" borderId="9" xfId="0" applyFont="1" applyFill="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164" fontId="9" fillId="3" borderId="7" xfId="2" applyNumberFormat="1" applyFont="1" applyFill="1" applyBorder="1" applyAlignment="1" applyProtection="1">
      <alignment horizontal="center" vertical="center" wrapText="1"/>
      <protection locked="0"/>
    </xf>
    <xf numFmtId="0" fontId="7" fillId="3" borderId="7" xfId="0" applyFont="1" applyFill="1" applyBorder="1" applyAlignment="1" applyProtection="1">
      <alignment vertical="top" wrapText="1"/>
      <protection locked="0"/>
    </xf>
    <xf numFmtId="165" fontId="9" fillId="3" borderId="7" xfId="2" applyNumberFormat="1" applyFont="1" applyFill="1" applyBorder="1" applyAlignment="1" applyProtection="1">
      <alignment horizontal="center" vertical="top" wrapText="1"/>
      <protection locked="0"/>
    </xf>
    <xf numFmtId="43" fontId="13" fillId="3" borderId="7" xfId="0" applyNumberFormat="1" applyFont="1" applyFill="1" applyBorder="1" applyAlignment="1" applyProtection="1">
      <alignment horizontal="center" vertical="top"/>
      <protection locked="0"/>
    </xf>
    <xf numFmtId="9" fontId="9" fillId="3" borderId="7" xfId="2" applyNumberFormat="1" applyFont="1" applyFill="1" applyBorder="1" applyAlignment="1" applyProtection="1">
      <alignment horizontal="center" vertical="top" wrapText="1"/>
      <protection locked="0"/>
    </xf>
    <xf numFmtId="2" fontId="9" fillId="3" borderId="7" xfId="2" applyNumberFormat="1" applyFont="1" applyFill="1" applyBorder="1" applyAlignment="1" applyProtection="1">
      <alignment horizontal="center" vertical="top" wrapText="1"/>
      <protection locked="0"/>
    </xf>
    <xf numFmtId="43" fontId="2" fillId="3" borderId="17" xfId="0" applyNumberFormat="1" applyFont="1" applyFill="1" applyBorder="1" applyAlignment="1" applyProtection="1">
      <alignment horizontal="center" vertical="top" wrapText="1"/>
      <protection locked="0"/>
    </xf>
    <xf numFmtId="0" fontId="28" fillId="0" borderId="1" xfId="0" applyFont="1" applyBorder="1" applyAlignment="1" applyProtection="1">
      <alignment horizontal="center" vertical="center"/>
      <protection locked="0"/>
    </xf>
    <xf numFmtId="0" fontId="7" fillId="4" borderId="1" xfId="0" applyFont="1" applyFill="1" applyBorder="1" applyAlignment="1" applyProtection="1">
      <alignment horizontal="left" vertical="top" wrapText="1"/>
      <protection locked="0"/>
    </xf>
    <xf numFmtId="0" fontId="15" fillId="0" borderId="1" xfId="3" applyFont="1" applyBorder="1" applyAlignment="1" applyProtection="1">
      <alignment vertical="top" wrapText="1"/>
      <protection locked="0"/>
    </xf>
    <xf numFmtId="0" fontId="28" fillId="0" borderId="18" xfId="0" applyFont="1" applyBorder="1" applyAlignment="1" applyProtection="1">
      <alignment horizontal="center" vertical="center"/>
      <protection locked="0"/>
    </xf>
    <xf numFmtId="0" fontId="28" fillId="0" borderId="19" xfId="0" applyFont="1" applyBorder="1" applyAlignment="1" applyProtection="1">
      <alignment horizontal="center" vertical="center"/>
      <protection locked="0"/>
    </xf>
    <xf numFmtId="0" fontId="28" fillId="0" borderId="20" xfId="0" applyFont="1" applyBorder="1" applyAlignment="1" applyProtection="1">
      <alignment horizontal="center" vertical="center"/>
      <protection locked="0"/>
    </xf>
    <xf numFmtId="0" fontId="28" fillId="0" borderId="13" xfId="0" applyFont="1" applyBorder="1" applyAlignment="1" applyProtection="1">
      <alignment horizontal="center" vertical="center"/>
      <protection locked="0"/>
    </xf>
    <xf numFmtId="0" fontId="28" fillId="0" borderId="4" xfId="0" applyFont="1" applyBorder="1" applyAlignment="1" applyProtection="1">
      <alignment horizontal="center" vertical="center"/>
      <protection locked="0"/>
    </xf>
    <xf numFmtId="0" fontId="7" fillId="2" borderId="13" xfId="0" applyFont="1" applyFill="1" applyBorder="1" applyAlignment="1" applyProtection="1">
      <alignment horizontal="center" vertical="top"/>
      <protection locked="0"/>
    </xf>
    <xf numFmtId="0" fontId="7" fillId="4" borderId="13" xfId="0" applyFont="1" applyFill="1" applyBorder="1" applyAlignment="1" applyProtection="1">
      <alignment horizontal="center" vertical="top"/>
      <protection locked="0"/>
    </xf>
    <xf numFmtId="0" fontId="10" fillId="5" borderId="13" xfId="0" applyFont="1" applyFill="1" applyBorder="1" applyAlignment="1" applyProtection="1">
      <alignment vertical="top"/>
      <protection locked="0"/>
    </xf>
    <xf numFmtId="0" fontId="10" fillId="0" borderId="13" xfId="0" applyFont="1" applyBorder="1" applyAlignment="1" applyProtection="1">
      <alignment vertical="top"/>
      <protection locked="0"/>
    </xf>
    <xf numFmtId="0" fontId="10" fillId="5" borderId="13" xfId="0" applyFont="1" applyFill="1" applyBorder="1" applyAlignment="1" applyProtection="1">
      <alignment horizontal="center" vertical="top"/>
      <protection locked="0"/>
    </xf>
    <xf numFmtId="0" fontId="10" fillId="0" borderId="13" xfId="0" applyFont="1" applyBorder="1" applyAlignment="1" applyProtection="1">
      <alignment horizontal="center" vertical="top"/>
      <protection locked="0"/>
    </xf>
    <xf numFmtId="0" fontId="16" fillId="5" borderId="14" xfId="0" applyFont="1" applyFill="1" applyBorder="1" applyAlignment="1" applyProtection="1">
      <alignment horizontal="center" vertical="top"/>
      <protection locked="0"/>
    </xf>
    <xf numFmtId="0" fontId="16" fillId="5" borderId="15" xfId="0" applyFont="1" applyFill="1" applyBorder="1" applyAlignment="1" applyProtection="1">
      <alignment horizontal="left" vertical="top"/>
      <protection locked="0"/>
    </xf>
    <xf numFmtId="9" fontId="10" fillId="5" borderId="15" xfId="0" applyNumberFormat="1" applyFont="1" applyFill="1" applyBorder="1" applyAlignment="1" applyProtection="1">
      <alignment horizontal="center" vertical="top"/>
      <protection locked="0"/>
    </xf>
  </cellXfs>
  <cellStyles count="4">
    <cellStyle name="Comma 2" xfId="2" xr:uid="{177F3FDD-9B1B-4F91-B6ED-C9B0D73CC9CB}"/>
    <cellStyle name="Normal" xfId="0" builtinId="0"/>
    <cellStyle name="Normal 2" xfId="3" xr:uid="{3892145D-90BC-4DD6-9109-BF1F8A50E2CC}"/>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AF6BB-F061-2E46-B694-9BCB71C9B68F}">
  <dimension ref="A1:P44"/>
  <sheetViews>
    <sheetView tabSelected="1" zoomScale="50" zoomScaleNormal="50" workbookViewId="0">
      <selection activeCell="A9" sqref="A9"/>
    </sheetView>
  </sheetViews>
  <sheetFormatPr defaultColWidth="10.85546875" defaultRowHeight="18.75"/>
  <cols>
    <col min="1" max="1" width="10.85546875" style="147"/>
    <col min="2" max="2" width="7.42578125" style="157" bestFit="1" customWidth="1"/>
    <col min="3" max="3" width="10.140625" style="148" customWidth="1"/>
    <col min="4" max="4" width="49" style="149" customWidth="1"/>
    <col min="5" max="5" width="18" style="157" bestFit="1" customWidth="1"/>
    <col min="6" max="6" width="104.42578125" style="148" customWidth="1"/>
    <col min="7" max="7" width="21.85546875" style="151" customWidth="1"/>
    <col min="8" max="8" width="19.7109375" style="152" customWidth="1"/>
    <col min="9" max="10" width="19.7109375" style="151" customWidth="1"/>
    <col min="11" max="11" width="61.7109375" style="187" customWidth="1"/>
    <col min="12" max="12" width="17.5703125" style="152" bestFit="1" customWidth="1"/>
    <col min="13" max="13" width="11.28515625" style="151" bestFit="1" customWidth="1"/>
    <col min="14" max="14" width="14.42578125" style="151" bestFit="1" customWidth="1"/>
    <col min="15" max="15" width="58.140625" style="151" customWidth="1"/>
    <col min="16" max="16384" width="10.85546875" style="147"/>
  </cols>
  <sheetData>
    <row r="1" spans="2:15">
      <c r="E1" s="150"/>
      <c r="K1" s="153"/>
    </row>
    <row r="2" spans="2:15" ht="18.75" hidden="1" customHeight="1">
      <c r="B2" s="148"/>
      <c r="D2" s="148"/>
      <c r="E2" s="148"/>
      <c r="G2" s="147"/>
      <c r="H2" s="154">
        <v>74.921999999999997</v>
      </c>
      <c r="I2" s="155">
        <v>6.5489999999999995</v>
      </c>
      <c r="J2" s="155">
        <v>22.399799999999999</v>
      </c>
      <c r="K2" s="153"/>
      <c r="L2" s="154">
        <v>74.921999999999997</v>
      </c>
      <c r="M2" s="155">
        <v>6.5489999999999995</v>
      </c>
      <c r="N2" s="155">
        <v>22.399799999999999</v>
      </c>
      <c r="O2" s="155"/>
    </row>
    <row r="3" spans="2:15" s="156" customFormat="1">
      <c r="B3" s="157"/>
      <c r="C3" s="157"/>
      <c r="D3" s="157"/>
      <c r="E3" s="150"/>
      <c r="F3" s="157"/>
      <c r="G3" s="158"/>
      <c r="H3" s="158"/>
      <c r="I3" s="158"/>
      <c r="J3" s="158"/>
      <c r="L3" s="158"/>
      <c r="M3" s="158"/>
      <c r="N3" s="158"/>
      <c r="O3" s="158"/>
    </row>
    <row r="4" spans="2:15" ht="21" thickBot="1">
      <c r="C4" s="157"/>
      <c r="D4" s="157"/>
      <c r="F4" s="157"/>
      <c r="G4" s="159"/>
      <c r="H4" s="159"/>
      <c r="I4" s="159"/>
      <c r="J4" s="159"/>
      <c r="K4" s="153"/>
      <c r="L4" s="159"/>
      <c r="M4" s="159"/>
      <c r="N4" s="159"/>
      <c r="O4" s="159"/>
    </row>
    <row r="5" spans="2:15" s="160" customFormat="1" ht="23.25" customHeight="1">
      <c r="B5" s="293" t="s">
        <v>132</v>
      </c>
      <c r="C5" s="294"/>
      <c r="D5" s="294"/>
      <c r="E5" s="294"/>
      <c r="F5" s="294"/>
      <c r="G5" s="295"/>
      <c r="H5" s="279" t="s">
        <v>130</v>
      </c>
      <c r="I5" s="279"/>
      <c r="J5" s="279"/>
      <c r="K5" s="280"/>
      <c r="L5" s="273" t="s">
        <v>131</v>
      </c>
      <c r="M5" s="274"/>
      <c r="N5" s="274"/>
      <c r="O5" s="275"/>
    </row>
    <row r="6" spans="2:15" ht="23.25" customHeight="1">
      <c r="B6" s="296"/>
      <c r="C6" s="290"/>
      <c r="D6" s="290"/>
      <c r="E6" s="290"/>
      <c r="F6" s="290"/>
      <c r="G6" s="297"/>
      <c r="H6" s="281"/>
      <c r="I6" s="281"/>
      <c r="J6" s="281"/>
      <c r="K6" s="282"/>
      <c r="L6" s="276"/>
      <c r="M6" s="277"/>
      <c r="N6" s="277"/>
      <c r="O6" s="278"/>
    </row>
    <row r="7" spans="2:15" s="161" customFormat="1" ht="23.25">
      <c r="B7" s="298" t="s">
        <v>8</v>
      </c>
      <c r="C7" s="199"/>
      <c r="D7" s="200" t="s">
        <v>9</v>
      </c>
      <c r="E7" s="200" t="s">
        <v>128</v>
      </c>
      <c r="F7" s="199" t="s">
        <v>10</v>
      </c>
      <c r="G7" s="214" t="s">
        <v>11</v>
      </c>
      <c r="H7" s="207" t="s">
        <v>129</v>
      </c>
      <c r="I7" s="162" t="s">
        <v>85</v>
      </c>
      <c r="J7" s="162" t="s">
        <v>86</v>
      </c>
      <c r="K7" s="210" t="s">
        <v>84</v>
      </c>
      <c r="L7" s="209" t="s">
        <v>129</v>
      </c>
      <c r="M7" s="162" t="s">
        <v>85</v>
      </c>
      <c r="N7" s="162" t="s">
        <v>86</v>
      </c>
      <c r="O7" s="210" t="s">
        <v>84</v>
      </c>
    </row>
    <row r="8" spans="2:15" ht="23.25">
      <c r="B8" s="299" t="s">
        <v>12</v>
      </c>
      <c r="C8" s="291" t="s">
        <v>13</v>
      </c>
      <c r="D8" s="291"/>
      <c r="E8" s="163">
        <f>E9+E10+E20</f>
        <v>0.55000000000000004</v>
      </c>
      <c r="F8" s="164"/>
      <c r="G8" s="215"/>
      <c r="H8" s="208"/>
      <c r="I8" s="21"/>
      <c r="J8" s="197">
        <f>J9</f>
        <v>5</v>
      </c>
      <c r="K8" s="212"/>
      <c r="L8" s="211"/>
      <c r="M8" s="21"/>
      <c r="N8" s="197">
        <f>N9</f>
        <v>5</v>
      </c>
      <c r="O8" s="213"/>
    </row>
    <row r="9" spans="2:15" s="161" customFormat="1" ht="201" customHeight="1">
      <c r="B9" s="299">
        <v>1</v>
      </c>
      <c r="C9" s="291" t="s">
        <v>14</v>
      </c>
      <c r="D9" s="291"/>
      <c r="E9" s="163">
        <v>0.05</v>
      </c>
      <c r="F9" s="196" t="s">
        <v>107</v>
      </c>
      <c r="G9" s="216" t="s">
        <v>15</v>
      </c>
      <c r="H9" s="283">
        <v>5</v>
      </c>
      <c r="I9" s="225">
        <f>(H9/5)</f>
        <v>1</v>
      </c>
      <c r="J9" s="226">
        <f>(I9*$E$9)*100</f>
        <v>5</v>
      </c>
      <c r="K9" s="227"/>
      <c r="L9" s="247">
        <v>5</v>
      </c>
      <c r="M9" s="248">
        <f>(L9/5)</f>
        <v>1</v>
      </c>
      <c r="N9" s="248">
        <f>(M9*$E$9)*100</f>
        <v>5</v>
      </c>
      <c r="O9" s="249"/>
    </row>
    <row r="10" spans="2:15" ht="23.25">
      <c r="B10" s="299">
        <v>2</v>
      </c>
      <c r="C10" s="291" t="s">
        <v>16</v>
      </c>
      <c r="D10" s="291"/>
      <c r="E10" s="163">
        <f>SUM(E11:E19)</f>
        <v>0.35</v>
      </c>
      <c r="F10" s="165"/>
      <c r="G10" s="215"/>
      <c r="H10" s="284"/>
      <c r="I10" s="228"/>
      <c r="J10" s="229">
        <f>SUM(J11:J19)</f>
        <v>35</v>
      </c>
      <c r="K10" s="230"/>
      <c r="L10" s="250"/>
      <c r="M10" s="251"/>
      <c r="N10" s="252">
        <f>SUM(N11:N19)</f>
        <v>35</v>
      </c>
      <c r="O10" s="253"/>
    </row>
    <row r="11" spans="2:15" ht="338.25" customHeight="1">
      <c r="B11" s="300"/>
      <c r="C11" s="166" t="s">
        <v>17</v>
      </c>
      <c r="D11" s="167" t="s">
        <v>73</v>
      </c>
      <c r="E11" s="168">
        <v>0.03</v>
      </c>
      <c r="F11" s="169" t="s">
        <v>106</v>
      </c>
      <c r="G11" s="217" t="s">
        <v>23</v>
      </c>
      <c r="H11" s="285" t="s">
        <v>19</v>
      </c>
      <c r="I11" s="231">
        <f>IF(G11="Ya/Tidak",IF(H11="Ya",1,IF(H11="Tidak",0,"Blm Diisi")),IF(G11="A/B/C",IF(H11="A",1,IF(H11="B",0.5,IF(H11="C",0,"Blm Diisi"))),IF(G11="A/B/C/D",IF(H11="A",1,IF(H11="B",0.666667,IF(H11="C",0.3333333,IF(H11="D",0,"Blm Diisi")))),IF(G11="A/B/C/D/E",IF(H11="A",1,IF(H11="B",0.75,IF(H11="C",0.5,IF(H11="D",0.25,IF(H11="E",0,"Blm Diisi"))))),IF(G11="%",IF(H11="","Blm Diisi",H11),IF(G11="Jumlah",IF(H11="","Blm Diisi",""),IF(G11="Rupiah",IF(H11="","Blm Diisi",""),IF(C11="","","-"))))))))</f>
        <v>1</v>
      </c>
      <c r="J11" s="231">
        <f>(I11*E11)*100</f>
        <v>3</v>
      </c>
      <c r="K11" s="232"/>
      <c r="L11" s="254" t="s">
        <v>19</v>
      </c>
      <c r="M11" s="255">
        <f>IF(G11="Ya/Tidak",IF(L11="Ya",1,IF(L11="Tidak",0,"Blm Diisi")),IF(G11="A/B/C",IF(L11="A",1,IF(L11="B",0.5,IF(L11="C",0,"Blm Diisi"))),IF(G11="A/B/C/D",IF(L11="A",1,IF(L11="B",0.666667,IF(L11="C",0.3333333,IF(L11="D",0,"Blm Diisi")))),IF(G11="A/B/C/D/E",IF(L11="A",1,IF(L11="B",0.75,IF(L11="C",0.5,IF(L11="D",0.25,IF(L11="E",0,"Blm Diisi"))))),IF(G11="%",IF(L11="","Blm Diisi",L11),IF(G11="Jumlah",IF(L11="","Blm Diisi",""),IF(G11="Rupiah",IF(L11="","Blm Diisi",""),IF(G11="","","-"))))))))</f>
        <v>1</v>
      </c>
      <c r="N11" s="256">
        <f>(M11*$E$11)*100</f>
        <v>3</v>
      </c>
      <c r="O11" s="257"/>
    </row>
    <row r="12" spans="2:15" ht="338.25" customHeight="1">
      <c r="B12" s="300"/>
      <c r="C12" s="166" t="s">
        <v>20</v>
      </c>
      <c r="D12" s="167" t="s">
        <v>28</v>
      </c>
      <c r="E12" s="168">
        <v>0.06</v>
      </c>
      <c r="F12" s="169" t="s">
        <v>29</v>
      </c>
      <c r="G12" s="217" t="s">
        <v>23</v>
      </c>
      <c r="H12" s="285" t="s">
        <v>19</v>
      </c>
      <c r="I12" s="231">
        <f>IF(G12="Ya/Tidak",IF(H12="Ya",1,IF(H12="Tidak",0,"Blm Diisi")),IF(G12="A/B/C",IF(H12="A",1,IF(H12="B",0.5,IF(H12="C",0,"Blm Diisi"))),IF(G12="A/B/C/D",IF(H12="A",1,IF(H12="B",0.666667,IF(H12="C",0.3333333,IF(H12="D",0,"Blm Diisi")))),IF(G12="A/B/C/D/E",IF(H12="A",1,IF(H12="B",0.75,IF(H12="C",0.5,IF(H12="D",0.25,IF(H12="E",0,"Blm Diisi"))))),IF(G12="%",IF(H12="","Blm Diisi",H12),IF(G12="Jumlah",IF(H12="","Blm Diisi",""),IF(G12="Rupiah",IF(H12="","Blm Diisi",""),IF(C12="","","-"))))))))</f>
        <v>1</v>
      </c>
      <c r="J12" s="231">
        <f>(I12*E12)*100</f>
        <v>6</v>
      </c>
      <c r="K12" s="233"/>
      <c r="L12" s="254" t="s">
        <v>19</v>
      </c>
      <c r="M12" s="255">
        <f>IF(G12="Ya/Tidak",IF(L12="Ya",1,IF(L12="Tidak",0,"Blm Diisi")),IF(G12="A/B/C",IF(L12="A",1,IF(L12="B",0.5,IF(L12="C",0,"Blm Diisi"))),IF(G12="A/B/C/D",IF(L12="A",1,IF(L12="B",0.666667,IF(L12="C",0.3333333,IF(L12="D",0,"Blm Diisi")))),IF(G12="A/B/C/D/E",IF(L12="A",1,IF(L12="B",0.75,IF(L12="C",0.5,IF(L12="D",0.25,IF(L12="E",0,"Blm Diisi"))))),IF(G12="%",IF(L12="","Blm Diisi",L12),IF(G12="Jumlah",IF(L12="","Blm Diisi",""),IF(G12="Rupiah",IF(L12="","Blm Diisi",""),IF(G12="","","-"))))))))</f>
        <v>1</v>
      </c>
      <c r="N12" s="256">
        <f>(M12*$E$12)*100</f>
        <v>6</v>
      </c>
      <c r="O12" s="258"/>
    </row>
    <row r="13" spans="2:15" ht="338.25" customHeight="1">
      <c r="B13" s="300"/>
      <c r="C13" s="166" t="s">
        <v>26</v>
      </c>
      <c r="D13" s="167" t="s">
        <v>21</v>
      </c>
      <c r="E13" s="168">
        <v>0.1</v>
      </c>
      <c r="F13" s="169" t="s">
        <v>22</v>
      </c>
      <c r="G13" s="217" t="s">
        <v>23</v>
      </c>
      <c r="H13" s="285" t="s">
        <v>19</v>
      </c>
      <c r="I13" s="231">
        <f>IF(G13="Ya/Tidak",IF(H13="Ya",1,IF(H13="Tidak",0,"Blm Diisi")),IF(G13="A/B/C",IF(H13="A",1,IF(H13="B",0.5,IF(H13="C",0,"Blm Diisi"))),IF(G13="A/B/C/D",IF(H13="A",1,IF(H13="B",0.666667,IF(H13="C",0.3333333,IF(H13="D",0,"Blm Diisi")))),IF(G13="A/B/C/D/E",IF(H13="A",1,IF(H13="B",0.75,IF(H13="C",0.5,IF(H13="D",0.25,IF(H13="E",0,"Blm Diisi"))))),IF(G13="%",IF(H13="","Blm Diisi",H13),IF(G13="Jumlah",IF(H13="","Blm Diisi",""),IF(G13="Rupiah",IF(H13="","Blm Diisi",""),IF(C13="","","-"))))))))</f>
        <v>1</v>
      </c>
      <c r="J13" s="231">
        <f>(I13*E13)*100</f>
        <v>10</v>
      </c>
      <c r="K13" s="233"/>
      <c r="L13" s="254" t="s">
        <v>19</v>
      </c>
      <c r="M13" s="255">
        <f>IF(G13="Ya/Tidak",IF(L13="Ya",1,IF(L13="Tidak",0,"Blm Diisi")),IF(G13="A/B/C",IF(L13="A",1,IF(L13="B",0.5,IF(L13="C",0,"Blm Diisi"))),IF(G13="A/B/C/D",IF(L13="A",1,IF(L13="B",0.666667,IF(L13="C",0.3333333,IF(L13="D",0,"Blm Diisi")))),IF(G13="A/B/C/D/E",IF(L13="A",1,IF(L13="B",0.75,IF(L13="C",0.5,IF(L13="D",0.25,IF(L13="E",0,"Blm Diisi"))))),IF(G13="%",IF(L13="","Blm Diisi",L13),IF(G13="Jumlah",IF(L13="","Blm Diisi",""),IF(G13="Rupiah",IF(L13="","Blm Diisi",""),IF(G13="","","-"))))))))</f>
        <v>1</v>
      </c>
      <c r="N13" s="256">
        <f>(M13*$E$13)*100</f>
        <v>10</v>
      </c>
      <c r="O13" s="258"/>
    </row>
    <row r="14" spans="2:15" ht="338.25" customHeight="1">
      <c r="B14" s="301"/>
      <c r="C14" s="170" t="s">
        <v>30</v>
      </c>
      <c r="D14" s="171" t="s">
        <v>27</v>
      </c>
      <c r="E14" s="172">
        <v>0.02</v>
      </c>
      <c r="F14" s="173" t="s">
        <v>64</v>
      </c>
      <c r="G14" s="218" t="s">
        <v>23</v>
      </c>
      <c r="H14" s="285" t="s">
        <v>19</v>
      </c>
      <c r="I14" s="231">
        <f>IF(G14="Ya/Tidak",IF(H14="Ya",1,IF(H14="Tidak",0,"Blm Diisi")),IF(G14="A/B/C",IF(H14="A",1,IF(H14="B",0.5,IF(H14="C",0,"Blm Diisi"))),IF(G14="A/B/C/D",IF(H14="A",1,IF(H14="B",0.666667,IF(H14="C",0.3333333,IF(H14="D",0,"Blm Diisi")))),IF(G14="A/B/C/D/E",IF(H14="A",1,IF(H14="B",0.75,IF(H14="C",0.5,IF(H14="D",0.25,IF(H14="E",0,"Blm Diisi"))))),IF(G14="%",IF(H14="","Blm Diisi",H14),IF(G14="Jumlah",IF(H14="","Blm Diisi",""),IF(G14="Rupiah",IF(H14="","Blm Diisi",""),IF(C14="","","-"))))))))</f>
        <v>1</v>
      </c>
      <c r="J14" s="231">
        <f>(I14*E14)*100</f>
        <v>2</v>
      </c>
      <c r="K14" s="233"/>
      <c r="L14" s="254" t="s">
        <v>19</v>
      </c>
      <c r="M14" s="255">
        <f>IF(G14="Ya/Tidak",IF(L14="Ya",1,IF(L14="Tidak",0,"Blm Diisi")),IF(G14="A/B/C",IF(L14="A",1,IF(L14="B",0.5,IF(L14="C",0,"Blm Diisi"))),IF(G14="A/B/C/D",IF(L14="A",1,IF(L14="B",0.666667,IF(L14="C",0.3333333,IF(L14="D",0,"Blm Diisi")))),IF(G14="A/B/C/D/E",IF(L14="A",1,IF(L14="B",0.75,IF(L14="C",0.5,IF(L14="D",0.25,IF(L14="E",0,"Blm Diisi"))))),IF(G14="%",IF(L14="","Blm Diisi",L14),IF(G14="Jumlah",IF(L14="","Blm Diisi",""),IF(G14="Rupiah",IF(L14="","Blm Diisi",""),IF(G14="","","-"))))))))</f>
        <v>1</v>
      </c>
      <c r="N14" s="256">
        <f>(M14*$E$14)*100</f>
        <v>2</v>
      </c>
      <c r="O14" s="259"/>
    </row>
    <row r="15" spans="2:15" ht="338.25" customHeight="1">
      <c r="B15" s="300"/>
      <c r="C15" s="166" t="s">
        <v>31</v>
      </c>
      <c r="D15" s="171" t="s">
        <v>77</v>
      </c>
      <c r="E15" s="172">
        <v>0.02</v>
      </c>
      <c r="F15" s="173" t="s">
        <v>78</v>
      </c>
      <c r="G15" s="218" t="s">
        <v>23</v>
      </c>
      <c r="H15" s="285" t="s">
        <v>19</v>
      </c>
      <c r="I15" s="231">
        <f>IF(G15="Ya/Tidak",IF(H15="Ya",1,IF(H15="Tidak",0,"Blm Diisi")),IF(G15="A/B/C",IF(H15="A",1,IF(H15="B",0.5,IF(H15="C",0,"Blm Diisi"))),IF(G15="A/B/C/D",IF(H15="A",1,IF(H15="B",0.666667,IF(H15="C",0.3333333,IF(H15="D",0,"Blm Diisi")))),IF(G15="A/B/C/D/E",IF(H15="A",1,IF(H15="B",0.75,IF(H15="C",0.5,IF(H15="D",0.25,IF(H15="E",0,"Blm Diisi"))))),IF(G15="%",IF(H15="","Blm Diisi",H15),IF(G15="Jumlah",IF(H15="","Blm Diisi",""),IF(G15="Rupiah",IF(H15="","Blm Diisi",""),IF(C15="","","-"))))))))</f>
        <v>1</v>
      </c>
      <c r="J15" s="231">
        <f>(I15*E15)*100</f>
        <v>2</v>
      </c>
      <c r="K15" s="234"/>
      <c r="L15" s="254" t="s">
        <v>19</v>
      </c>
      <c r="M15" s="255">
        <f>IF(G15="Ya/Tidak",IF(L15="Ya",1,IF(L15="Tidak",0,"Blm Diisi")),IF(G15="A/B/C",IF(L15="A",1,IF(L15="B",0.5,IF(L15="C",0,"Blm Diisi"))),IF(G15="A/B/C/D",IF(L15="A",1,IF(L15="B",0.666667,IF(L15="C",0.3333333,IF(L15="D",0,"Blm Diisi")))),IF(G15="A/B/C/D/E",IF(L15="A",1,IF(L15="B",0.75,IF(L15="C",0.5,IF(L15="D",0.25,IF(L15="E",0,"Blm Diisi"))))),IF(G15="%",IF(L15="","Blm Diisi",L15),IF(G15="Jumlah",IF(L15="","Blm Diisi",""),IF(G15="Rupiah",IF(L15="","Blm Diisi",""),IF(G15="","","-"))))))))</f>
        <v>1</v>
      </c>
      <c r="N15" s="256">
        <f>(M15*$E$14)*100</f>
        <v>2</v>
      </c>
      <c r="O15" s="258"/>
    </row>
    <row r="16" spans="2:15" ht="338.25" customHeight="1">
      <c r="B16" s="300"/>
      <c r="C16" s="166" t="s">
        <v>33</v>
      </c>
      <c r="D16" s="167" t="s">
        <v>82</v>
      </c>
      <c r="E16" s="168">
        <v>0.05</v>
      </c>
      <c r="F16" s="174" t="s">
        <v>32</v>
      </c>
      <c r="G16" s="217" t="s">
        <v>34</v>
      </c>
      <c r="H16" s="285" t="s">
        <v>19</v>
      </c>
      <c r="I16" s="231">
        <f>IF(G16="Ya/Tidak",IF(H16="Ya",1,IF(H16="Tidak",0,"Blm Diisi")),IF(G16="A/B/C",IF(H16="A",1,IF(H16="B",0.5,IF(H16="C",0,"Blm Diisi"))),IF(G16="A/B/C/D",IF(H16="A",1,IF(H16="B",0.666667,IF(H16="C",0.3333333,IF(H16="D",0,"Blm Diisi")))),IF(G16="A/B/C/D/E",IF(H16="A",1,IF(H16="B",0.75,IF(H16="C",0.5,IF(H16="D",0.25,IF(H16="E",0,"Blm Diisi"))))),IF(G16="%",IF(H16="","Blm Diisi",H16),IF(G16="Jumlah",IF(H16="","Blm Diisi",""),IF(G16="Rupiah",IF(H16="","Blm Diisi",""),IF(C16="","","-"))))))))</f>
        <v>1</v>
      </c>
      <c r="J16" s="231">
        <f>(I16*E16)*100</f>
        <v>5</v>
      </c>
      <c r="K16" s="233"/>
      <c r="L16" s="254" t="s">
        <v>19</v>
      </c>
      <c r="M16" s="255">
        <f>IF(G16="Ya/Tidak",IF(L16="Ya",1,IF(L16="Tidak",0,"Blm Diisi")),IF(G16="A/B/C",IF(L16="A",1,IF(L16="B",0.5,IF(L16="C",0,"Blm Diisi"))),IF(G16="A/B/C/D",IF(L16="A",1,IF(L16="B",0.666667,IF(L16="C",0.3333333,IF(L16="D",0,"Blm Diisi")))),IF(G16="A/B/C/D/E",IF(L16="A",1,IF(L16="B",0.75,IF(L16="C",0.5,IF(L16="D",0.25,IF(L16="E",0,"Blm Diisi"))))),IF(G16="%",IF(L16="","Blm Diisi",L16),IF(G16="Jumlah",IF(L16="","Blm Diisi",""),IF(G16="Rupiah",IF(L16="","Blm Diisi",""),IF(G16="","","-"))))))))</f>
        <v>1</v>
      </c>
      <c r="N16" s="256">
        <f>(M16*$E$16)*100</f>
        <v>5</v>
      </c>
      <c r="O16" s="258"/>
    </row>
    <row r="17" spans="1:15" ht="338.25" customHeight="1">
      <c r="B17" s="301"/>
      <c r="C17" s="170" t="s">
        <v>37</v>
      </c>
      <c r="D17" s="171" t="s">
        <v>74</v>
      </c>
      <c r="E17" s="172">
        <v>0.03</v>
      </c>
      <c r="F17" s="173" t="s">
        <v>75</v>
      </c>
      <c r="G17" s="218" t="s">
        <v>23</v>
      </c>
      <c r="H17" s="285" t="s">
        <v>19</v>
      </c>
      <c r="I17" s="231">
        <f>IF(G17="Ya/Tidak",IF(H17="Ya",1,IF(H17="Tidak",0,"Blm Diisi")),IF(G17="A/B/C",IF(H17="A",1,IF(H17="B",0.5,IF(H17="C",0,"Blm Diisi"))),IF(G17="A/B/C/D",IF(H17="A",1,IF(H17="B",0.666667,IF(H17="C",0.3333333,IF(H17="D",0,"Blm Diisi")))),IF(G17="A/B/C/D/E",IF(H17="A",1,IF(H17="B",0.75,IF(H17="C",0.5,IF(H17="D",0.25,IF(H17="E",0,"Blm Diisi"))))),IF(G17="%",IF(H17="","Blm Diisi",H17),IF(G17="Jumlah",IF(H17="","Blm Diisi",""),IF(G17="Rupiah",IF(H17="","Blm Diisi",""),IF(C17="","","-"))))))))</f>
        <v>1</v>
      </c>
      <c r="J17" s="231">
        <f>(I17*E17)*100</f>
        <v>3</v>
      </c>
      <c r="K17" s="233"/>
      <c r="L17" s="254" t="s">
        <v>19</v>
      </c>
      <c r="M17" s="255">
        <f>IF(G17="Ya/Tidak",IF(L17="Ya",1,IF(L17="Tidak",0,"Blm Diisi")),IF(G17="A/B/C",IF(L17="A",1,IF(L17="B",0.5,IF(L17="C",0,"Blm Diisi"))),IF(G17="A/B/C/D",IF(L17="A",1,IF(L17="B",0.666667,IF(L17="C",0.3333333,IF(L17="D",0,"Blm Diisi")))),IF(G17="A/B/C/D/E",IF(L17="A",1,IF(L17="B",0.75,IF(L17="C",0.5,IF(L17="D",0.25,IF(L17="E",0,"Blm Diisi"))))),IF(G17="%",IF(L17="","Blm Diisi",L17),IF(G17="Jumlah",IF(L17="","Blm Diisi",""),IF(G17="Rupiah",IF(L17="","Blm Diisi",""),IF(G17="","","-"))))))))</f>
        <v>1</v>
      </c>
      <c r="N17" s="256">
        <f>(M17*$E$17)*100</f>
        <v>3</v>
      </c>
      <c r="O17" s="258"/>
    </row>
    <row r="18" spans="1:15" ht="338.25" customHeight="1">
      <c r="B18" s="300"/>
      <c r="C18" s="166" t="s">
        <v>67</v>
      </c>
      <c r="D18" s="167" t="s">
        <v>35</v>
      </c>
      <c r="E18" s="168">
        <v>0.02</v>
      </c>
      <c r="F18" s="174" t="s">
        <v>36</v>
      </c>
      <c r="G18" s="217" t="s">
        <v>34</v>
      </c>
      <c r="H18" s="285" t="s">
        <v>19</v>
      </c>
      <c r="I18" s="231">
        <f>IF(G18="Ya/Tidak",IF(H18="Ya",1,IF(H18="Tidak",0,"Blm Diisi")),IF(G18="A/B/C",IF(H18="A",1,IF(H18="B",0.5,IF(H18="C",0,"Blm Diisi"))),IF(G18="A/B/C/D",IF(H18="A",1,IF(H18="B",0.666667,IF(H18="C",0.3333333,IF(H18="D",0,"Blm Diisi")))),IF(G18="A/B/C/D/E",IF(H18="A",1,IF(H18="B",0.75,IF(H18="C",0.5,IF(H18="D",0.25,IF(H18="E",0,"Blm Diisi"))))),IF(G18="%",IF(H18="","Blm Diisi",H18),IF(G18="Jumlah",IF(H18="","Blm Diisi",""),IF(G18="Rupiah",IF(H18="","Blm Diisi",""),IF(C18="","","-"))))))))</f>
        <v>1</v>
      </c>
      <c r="J18" s="231">
        <f>(I18*E18)*100</f>
        <v>2</v>
      </c>
      <c r="K18" s="233"/>
      <c r="L18" s="254" t="s">
        <v>19</v>
      </c>
      <c r="M18" s="255">
        <f>IF(G18="Ya/Tidak",IF(L18="Ya",1,IF(L18="Tidak",0,"Blm Diisi")),IF(G18="A/B/C",IF(L18="A",1,IF(L18="B",0.5,IF(L18="C",0,"Blm Diisi"))),IF(G18="A/B/C/D",IF(L18="A",1,IF(L18="B",0.666667,IF(L18="C",0.3333333,IF(L18="D",0,"Blm Diisi")))),IF(G18="A/B/C/D/E",IF(L18="A",1,IF(L18="B",0.75,IF(L18="C",0.5,IF(L18="D",0.25,IF(L18="E",0,"Blm Diisi"))))),IF(G18="%",IF(L18="","Blm Diisi",L18),IF(G18="Jumlah",IF(L18="","Blm Diisi",""),IF(G18="Rupiah",IF(L18="","Blm Diisi",""),IF(G18="","","-"))))))))</f>
        <v>1</v>
      </c>
      <c r="N18" s="256">
        <f>(M18*$E$18)*100</f>
        <v>2</v>
      </c>
      <c r="O18" s="258"/>
    </row>
    <row r="19" spans="1:15" ht="338.25" customHeight="1">
      <c r="B19" s="300"/>
      <c r="C19" s="166" t="s">
        <v>68</v>
      </c>
      <c r="D19" s="171" t="s">
        <v>69</v>
      </c>
      <c r="E19" s="168">
        <v>0.02</v>
      </c>
      <c r="F19" s="171" t="s">
        <v>76</v>
      </c>
      <c r="G19" s="217" t="s">
        <v>23</v>
      </c>
      <c r="H19" s="285" t="s">
        <v>19</v>
      </c>
      <c r="I19" s="231">
        <f>IF(G19="Ya/Tidak",IF(H19="Ya",1,IF(H19="Tidak",0,"Blm Diisi")),IF(G19="A/B/C",IF(H19="A",1,IF(H19="B",0.5,IF(H19="C",0,"Blm Diisi"))),IF(G19="A/B/C/D",IF(H19="A",1,IF(H19="B",0.666667,IF(H19="C",0.3333333,IF(H19="D",0,"Blm Diisi")))),IF(G19="A/B/C/D/E",IF(H19="A",1,IF(H19="B",0.75,IF(H19="C",0.5,IF(H19="D",0.25,IF(H19="E",0,"Blm Diisi"))))),IF(G19="%",IF(H19="","Blm Diisi",H19),IF(G19="Jumlah",IF(H19="","Blm Diisi",""),IF(G19="Rupiah",IF(H19="","Blm Diisi",""),IF(C19="","","-"))))))))</f>
        <v>1</v>
      </c>
      <c r="J19" s="231">
        <f>(I19*E19)*100</f>
        <v>2</v>
      </c>
      <c r="K19" s="234"/>
      <c r="L19" s="254" t="s">
        <v>19</v>
      </c>
      <c r="M19" s="255">
        <f>IF(G19="Ya/Tidak",IF(L19="Ya",1,IF(L19="Tidak",0,"Blm Diisi")),IF(G19="A/B/C",IF(L19="A",1,IF(L19="B",0.5,IF(L19="C",0,"Blm Diisi"))),IF(G19="A/B/C/D",IF(L19="A",1,IF(L19="B",0.666667,IF(L19="C",0.3333333,IF(L19="D",0,"Blm Diisi")))),IF(G19="A/B/C/D/E",IF(L19="A",1,IF(L19="B",0.75,IF(L19="C",0.5,IF(L19="D",0.25,IF(L19="E",0,"Blm Diisi"))))),IF(G19="%",IF(L19="","Blm Diisi",L19),IF(G19="Jumlah",IF(L19="","Blm Diisi",""),IF(G19="Rupiah",IF(L19="","Blm Diisi",""),IF(G19="","","-"))))))))</f>
        <v>1</v>
      </c>
      <c r="N19" s="256">
        <f>(M19*$E$19)*100</f>
        <v>2</v>
      </c>
      <c r="O19" s="258"/>
    </row>
    <row r="20" spans="1:15" s="156" customFormat="1" ht="23.25">
      <c r="A20" s="176"/>
      <c r="B20" s="299">
        <v>3</v>
      </c>
      <c r="C20" s="291" t="s">
        <v>38</v>
      </c>
      <c r="D20" s="291"/>
      <c r="E20" s="163">
        <f>SUM(E21:E25)</f>
        <v>0.15000000000000002</v>
      </c>
      <c r="F20" s="175"/>
      <c r="G20" s="215"/>
      <c r="H20" s="284"/>
      <c r="I20" s="235"/>
      <c r="J20" s="235">
        <f>SUM(J21:J25)</f>
        <v>15</v>
      </c>
      <c r="K20" s="236"/>
      <c r="L20" s="250"/>
      <c r="M20" s="260"/>
      <c r="N20" s="260">
        <f>SUM(N21:N25)</f>
        <v>15</v>
      </c>
      <c r="O20" s="261"/>
    </row>
    <row r="21" spans="1:15" ht="338.25" customHeight="1">
      <c r="B21" s="302"/>
      <c r="C21" s="166" t="s">
        <v>17</v>
      </c>
      <c r="D21" s="177" t="s">
        <v>39</v>
      </c>
      <c r="E21" s="168">
        <v>0.02</v>
      </c>
      <c r="F21" s="174" t="s">
        <v>40</v>
      </c>
      <c r="G21" s="217" t="s">
        <v>34</v>
      </c>
      <c r="H21" s="285" t="s">
        <v>19</v>
      </c>
      <c r="I21" s="231">
        <f>IF(G21="Ya/Tidak",IF(H21="Ya",1,IF(H21="Tidak",0,"Blm Diisi")),IF(G21="A/B/C",IF(H21="A",1,IF(H21="B",0.5,IF(H21="C",0,"Blm Diisi"))),IF(G21="A/B/C/D",IF(H21="A",1,IF(H21="B",0.666667,IF(H21="C",0.3333333,IF(H21="D",0,"Blm Diisi")))),IF(G21="A/B/C/D/E",IF(H21="A",1,IF(H21="B",0.75,IF(H21="C",0.5,IF(H21="D",0.25,IF(H21="E",0,"Blm Diisi"))))),IF(G21="%",IF(H21="","Blm Diisi",H21),IF(G21="Jumlah",IF(H21="","Blm Diisi",""),IF(G21="Rupiah",IF(H21="","Blm Diisi",""),IF(C21="","","-"))))))))</f>
        <v>1</v>
      </c>
      <c r="J21" s="231">
        <f>(I21*E21)*100</f>
        <v>2</v>
      </c>
      <c r="K21" s="233"/>
      <c r="L21" s="254" t="s">
        <v>19</v>
      </c>
      <c r="M21" s="255">
        <f>IF(G21="Ya/Tidak",IF(L21="Ya",1,IF(L21="Tidak",0,"Blm Diisi")),IF(G21="A/B/C",IF(L21="A",1,IF(L21="B",0.5,IF(L21="C",0,"Blm Diisi"))),IF(G21="A/B/C/D",IF(L21="A",1,IF(L21="B",0.666667,IF(L21="C",0.3333333,IF(L21="D",0,"Blm Diisi")))),IF(G21="A/B/C/D/E",IF(L21="A",1,IF(L21="B",0.75,IF(L21="C",0.5,IF(L21="D",0.25,IF(L21="E",0,"Blm Diisi"))))),IF(G21="%",IF(L21="","Blm Diisi",L21),IF(G21="Jumlah",IF(L21="","Blm Diisi",""),IF(G21="Rupiah",IF(L21="","Blm Diisi",""),IF(G21="","","-"))))))))</f>
        <v>1</v>
      </c>
      <c r="N21" s="256">
        <f>(M21*$E$21)*100</f>
        <v>2</v>
      </c>
      <c r="O21" s="258"/>
    </row>
    <row r="22" spans="1:15" ht="338.25" customHeight="1">
      <c r="B22" s="302"/>
      <c r="C22" s="166" t="s">
        <v>20</v>
      </c>
      <c r="D22" s="177" t="s">
        <v>41</v>
      </c>
      <c r="E22" s="168">
        <v>0.02</v>
      </c>
      <c r="F22" s="174" t="s">
        <v>42</v>
      </c>
      <c r="G22" s="217" t="s">
        <v>34</v>
      </c>
      <c r="H22" s="285" t="s">
        <v>19</v>
      </c>
      <c r="I22" s="231">
        <f>IF(G22="Ya/Tidak",IF(H22="Ya",1,IF(H22="Tidak",0,"Blm Diisi")),IF(G22="A/B/C",IF(H22="A",1,IF(H22="B",0.5,IF(H22="C",0,"Blm Diisi"))),IF(G22="A/B/C/D",IF(H22="A",1,IF(H22="B",0.666667,IF(H22="C",0.3333333,IF(H22="D",0,"Blm Diisi")))),IF(G22="A/B/C/D/E",IF(H22="A",1,IF(H22="B",0.75,IF(H22="C",0.5,IF(H22="D",0.25,IF(H22="E",0,"Blm Diisi"))))),IF(G22="%",IF(H22="","Blm Diisi",H22),IF(G22="Jumlah",IF(H22="","Blm Diisi",""),IF(G22="Rupiah",IF(H22="","Blm Diisi",""),IF(C22="","","-"))))))))</f>
        <v>1</v>
      </c>
      <c r="J22" s="231">
        <f>(I22*E22)*100</f>
        <v>2</v>
      </c>
      <c r="K22" s="233"/>
      <c r="L22" s="254" t="s">
        <v>19</v>
      </c>
      <c r="M22" s="255">
        <f>IF(G22="Ya/Tidak",IF(L22="Ya",1,IF(L22="Tidak",0,"Blm Diisi")),IF(G22="A/B/C",IF(L22="A",1,IF(L22="B",0.5,IF(L22="C",0,"Blm Diisi"))),IF(G22="A/B/C/D",IF(L22="A",1,IF(L22="B",0.666667,IF(L22="C",0.3333333,IF(L22="D",0,"Blm Diisi")))),IF(G22="A/B/C/D/E",IF(L22="A",1,IF(L22="B",0.75,IF(L22="C",0.5,IF(L22="D",0.25,IF(L22="E",0,"Blm Diisi"))))),IF(G22="%",IF(L22="","Blm Diisi",L22),IF(G22="Jumlah",IF(L22="","Blm Diisi",""),IF(G22="Rupiah",IF(L22="","Blm Diisi",""),IF(G22="","","-"))))))))</f>
        <v>1</v>
      </c>
      <c r="N22" s="256">
        <f>(M22*$E$22)*100</f>
        <v>2</v>
      </c>
      <c r="O22" s="258"/>
    </row>
    <row r="23" spans="1:15" ht="338.25" customHeight="1">
      <c r="B23" s="302"/>
      <c r="C23" s="166" t="s">
        <v>26</v>
      </c>
      <c r="D23" s="177" t="s">
        <v>43</v>
      </c>
      <c r="E23" s="168">
        <v>0.03</v>
      </c>
      <c r="F23" s="174" t="s">
        <v>44</v>
      </c>
      <c r="G23" s="217" t="s">
        <v>34</v>
      </c>
      <c r="H23" s="285" t="s">
        <v>19</v>
      </c>
      <c r="I23" s="231">
        <f>IF(G23="Ya/Tidak",IF(H23="Ya",1,IF(H23="Tidak",0,"Blm Diisi")),IF(G23="A/B/C",IF(H23="A",1,IF(H23="B",0.5,IF(H23="C",0,"Blm Diisi"))),IF(G23="A/B/C/D",IF(H23="A",1,IF(H23="B",0.666667,IF(H23="C",0.3333333,IF(H23="D",0,"Blm Diisi")))),IF(G23="A/B/C/D/E",IF(H23="A",1,IF(H23="B",0.75,IF(H23="C",0.5,IF(H23="D",0.25,IF(H23="E",0,"Blm Diisi"))))),IF(G23="%",IF(H23="","Blm Diisi",H23),IF(G23="Jumlah",IF(H23="","Blm Diisi",""),IF(G23="Rupiah",IF(H23="","Blm Diisi",""),IF(C23="","","-"))))))))</f>
        <v>1</v>
      </c>
      <c r="J23" s="231">
        <f>(I23*E23)*100</f>
        <v>3</v>
      </c>
      <c r="K23" s="233"/>
      <c r="L23" s="254" t="s">
        <v>19</v>
      </c>
      <c r="M23" s="255">
        <f>IF(G23="Ya/Tidak",IF(L23="Ya",1,IF(L23="Tidak",0,"Blm Diisi")),IF(G23="A/B/C",IF(L23="A",1,IF(L23="B",0.5,IF(L23="C",0,"Blm Diisi"))),IF(G23="A/B/C/D",IF(L23="A",1,IF(L23="B",0.666667,IF(L23="C",0.3333333,IF(L23="D",0,"Blm Diisi")))),IF(G23="A/B/C/D/E",IF(L23="A",1,IF(L23="B",0.75,IF(L23="C",0.5,IF(L23="D",0.25,IF(L23="E",0,"Blm Diisi"))))),IF(G23="%",IF(L23="","Blm Diisi",L23),IF(G23="Jumlah",IF(L23="","Blm Diisi",""),IF(G23="Rupiah",IF(L23="","Blm Diisi",""),IF(G23="","","-"))))))))</f>
        <v>1</v>
      </c>
      <c r="N23" s="256">
        <f>(M23*$E$23)*100</f>
        <v>3</v>
      </c>
      <c r="O23" s="258"/>
    </row>
    <row r="24" spans="1:15" ht="338.25" customHeight="1">
      <c r="B24" s="302"/>
      <c r="C24" s="166" t="s">
        <v>30</v>
      </c>
      <c r="D24" s="177" t="s">
        <v>45</v>
      </c>
      <c r="E24" s="168">
        <v>0.03</v>
      </c>
      <c r="F24" s="174" t="s">
        <v>46</v>
      </c>
      <c r="G24" s="217" t="s">
        <v>34</v>
      </c>
      <c r="H24" s="285" t="s">
        <v>19</v>
      </c>
      <c r="I24" s="231">
        <f>IF(G24="Ya/Tidak",IF(H24="Ya",1,IF(H24="Tidak",0,"Blm Diisi")),IF(G24="A/B/C",IF(H24="A",1,IF(H24="B",0.5,IF(H24="C",0,"Blm Diisi"))),IF(G24="A/B/C/D",IF(H24="A",1,IF(H24="B",0.666667,IF(H24="C",0.3333333,IF(H24="D",0,"Blm Diisi")))),IF(G24="A/B/C/D/E",IF(H24="A",1,IF(H24="B",0.75,IF(H24="C",0.5,IF(H24="D",0.25,IF(H24="E",0,"Blm Diisi"))))),IF(G24="%",IF(H24="","Blm Diisi",H24),IF(G24="Jumlah",IF(H24="","Blm Diisi",""),IF(G24="Rupiah",IF(H24="","Blm Diisi",""),IF(C24="","","-"))))))))</f>
        <v>1</v>
      </c>
      <c r="J24" s="231">
        <f>(I24*E24)*100</f>
        <v>3</v>
      </c>
      <c r="K24" s="233"/>
      <c r="L24" s="254" t="s">
        <v>19</v>
      </c>
      <c r="M24" s="255">
        <f>IF(G24="Ya/Tidak",IF(L24="Ya",1,IF(L24="Tidak",0,"Blm Diisi")),IF(G24="A/B/C",IF(L24="A",1,IF(L24="B",0.5,IF(L24="C",0,"Blm Diisi"))),IF(G24="A/B/C/D",IF(L24="A",1,IF(L24="B",0.666667,IF(L24="C",0.3333333,IF(L24="D",0,"Blm Diisi")))),IF(G24="A/B/C/D/E",IF(L24="A",1,IF(L24="B",0.75,IF(L24="C",0.5,IF(L24="D",0.25,IF(L24="E",0,"Blm Diisi"))))),IF(G24="%",IF(L24="","Blm Diisi",L24),IF(G24="Jumlah",IF(L24="","Blm Diisi",""),IF(G24="Rupiah",IF(L24="","Blm Diisi",""),IF(G24="","","-"))))))))</f>
        <v>1</v>
      </c>
      <c r="N24" s="256">
        <f>(M24*$E$24)*100</f>
        <v>3</v>
      </c>
      <c r="O24" s="258"/>
    </row>
    <row r="25" spans="1:15" ht="338.25" customHeight="1">
      <c r="B25" s="302"/>
      <c r="C25" s="166" t="s">
        <v>31</v>
      </c>
      <c r="D25" s="177" t="s">
        <v>47</v>
      </c>
      <c r="E25" s="168">
        <v>0.05</v>
      </c>
      <c r="F25" s="174" t="s">
        <v>48</v>
      </c>
      <c r="G25" s="217" t="s">
        <v>23</v>
      </c>
      <c r="H25" s="285" t="s">
        <v>19</v>
      </c>
      <c r="I25" s="231">
        <f>IF(G25="Ya/Tidak",IF(H25="Ya",1,IF(H25="Tidak",0,"Blm Diisi")),IF(G25="A/B/C",IF(H25="A",1,IF(H25="B",0.5,IF(H25="C",0,"Blm Diisi"))),IF(G25="A/B/C/D",IF(H25="A",1,IF(H25="B",0.666667,IF(H25="C",0.3333333,IF(H25="D",0,"Blm Diisi")))),IF(G25="A/B/C/D/E",IF(H25="A",1,IF(H25="B",0.75,IF(H25="C",0.5,IF(H25="D",0.25,IF(H25="E",0,"Blm Diisi"))))),IF(G25="%",IF(H25="","Blm Diisi",H25),IF(G25="Jumlah",IF(H25="","Blm Diisi",""),IF(G25="Rupiah",IF(H25="","Blm Diisi",""),IF(C25="","","-"))))))))</f>
        <v>1</v>
      </c>
      <c r="J25" s="231">
        <f>(I25*E25)*100</f>
        <v>5</v>
      </c>
      <c r="K25" s="233"/>
      <c r="L25" s="254" t="s">
        <v>19</v>
      </c>
      <c r="M25" s="255">
        <f>IF(G25="Ya/Tidak",IF(L25="Ya",1,IF(L25="Tidak",0,"Blm Diisi")),IF(G25="A/B/C",IF(L25="A",1,IF(L25="B",0.5,IF(L25="C",0,"Blm Diisi"))),IF(G25="A/B/C/D",IF(L25="A",1,IF(L25="B",0.666667,IF(L25="C",0.3333333,IF(L25="D",0,"Blm Diisi")))),IF(G25="A/B/C/D/E",IF(L25="A",1,IF(L25="B",0.75,IF(L25="C",0.5,IF(L25="D",0.25,IF(L25="E",0,"Blm Diisi"))))),IF(G25="%",IF(L25="","Blm Diisi",L25),IF(G25="Jumlah",IF(L25="","Blm Diisi",""),IF(G25="Rupiah",IF(L25="","Blm Diisi",""),IF(G25="","","-"))))))))</f>
        <v>1</v>
      </c>
      <c r="N25" s="256">
        <f>(M25*$E$25)*100</f>
        <v>5</v>
      </c>
      <c r="O25" s="258"/>
    </row>
    <row r="26" spans="1:15" s="156" customFormat="1" ht="84.75" customHeight="1">
      <c r="A26" s="176"/>
      <c r="B26" s="299" t="s">
        <v>49</v>
      </c>
      <c r="C26" s="291" t="s">
        <v>50</v>
      </c>
      <c r="D26" s="291"/>
      <c r="E26" s="163">
        <f>SUM(E27:E29)+E30+SUM(E34:E37)</f>
        <v>0.45</v>
      </c>
      <c r="F26" s="164"/>
      <c r="G26" s="219"/>
      <c r="H26" s="286"/>
      <c r="I26" s="237"/>
      <c r="J26" s="237">
        <f>SUM(J27:J37)</f>
        <v>45</v>
      </c>
      <c r="K26" s="236"/>
      <c r="L26" s="262"/>
      <c r="M26" s="263"/>
      <c r="N26" s="263">
        <f>SUM(N27:N37)</f>
        <v>45</v>
      </c>
      <c r="O26" s="264"/>
    </row>
    <row r="27" spans="1:15" ht="342.75" customHeight="1">
      <c r="B27" s="303">
        <v>4</v>
      </c>
      <c r="C27" s="178"/>
      <c r="D27" s="171" t="s">
        <v>97</v>
      </c>
      <c r="E27" s="172">
        <v>0.05</v>
      </c>
      <c r="F27" s="171" t="s">
        <v>51</v>
      </c>
      <c r="G27" s="220" t="s">
        <v>52</v>
      </c>
      <c r="H27" s="287">
        <v>1</v>
      </c>
      <c r="I27" s="238">
        <f>(H27/100%)</f>
        <v>1</v>
      </c>
      <c r="J27" s="231">
        <f>(I27*E27)*100</f>
        <v>5</v>
      </c>
      <c r="K27" s="239"/>
      <c r="L27" s="265">
        <v>1</v>
      </c>
      <c r="M27" s="266">
        <f>(L27/100%)</f>
        <v>1</v>
      </c>
      <c r="N27" s="256">
        <f>(M27*$E$27)*100</f>
        <v>5</v>
      </c>
      <c r="O27" s="267"/>
    </row>
    <row r="28" spans="1:15" ht="342.75" customHeight="1">
      <c r="B28" s="302">
        <v>5</v>
      </c>
      <c r="C28" s="179"/>
      <c r="D28" s="167" t="s">
        <v>117</v>
      </c>
      <c r="E28" s="168">
        <v>0.05</v>
      </c>
      <c r="F28" s="167" t="s">
        <v>127</v>
      </c>
      <c r="G28" s="221" t="s">
        <v>52</v>
      </c>
      <c r="H28" s="287">
        <v>1</v>
      </c>
      <c r="I28" s="238">
        <f>(H28/100%)</f>
        <v>1</v>
      </c>
      <c r="J28" s="231">
        <f>(I28*E28)*100</f>
        <v>5</v>
      </c>
      <c r="K28" s="233"/>
      <c r="L28" s="265">
        <v>1</v>
      </c>
      <c r="M28" s="266">
        <f>(L28/100%)</f>
        <v>1</v>
      </c>
      <c r="N28" s="256">
        <f>(M28*$E$28)*100</f>
        <v>5</v>
      </c>
      <c r="O28" s="258"/>
    </row>
    <row r="29" spans="1:15" ht="342.75" customHeight="1">
      <c r="B29" s="302">
        <v>6</v>
      </c>
      <c r="C29" s="179"/>
      <c r="D29" s="167" t="s">
        <v>119</v>
      </c>
      <c r="E29" s="168">
        <v>0.05</v>
      </c>
      <c r="F29" s="174" t="s">
        <v>53</v>
      </c>
      <c r="G29" s="221" t="s">
        <v>52</v>
      </c>
      <c r="H29" s="287">
        <v>1</v>
      </c>
      <c r="I29" s="238">
        <f>(H29/100%)</f>
        <v>1</v>
      </c>
      <c r="J29" s="231">
        <f>(I29*E29)*100</f>
        <v>5</v>
      </c>
      <c r="K29" s="233"/>
      <c r="L29" s="265">
        <v>1</v>
      </c>
      <c r="M29" s="266">
        <f>(L29/100%)</f>
        <v>1</v>
      </c>
      <c r="N29" s="256">
        <f>(M29*$E$29)*100</f>
        <v>5</v>
      </c>
      <c r="O29" s="259"/>
    </row>
    <row r="30" spans="1:15" ht="46.5">
      <c r="B30" s="302">
        <v>7</v>
      </c>
      <c r="C30" s="180"/>
      <c r="D30" s="181" t="s">
        <v>54</v>
      </c>
      <c r="E30" s="182">
        <f>SUM(E31:E33)</f>
        <v>0.09</v>
      </c>
      <c r="F30" s="183"/>
      <c r="G30" s="222"/>
      <c r="H30" s="288"/>
      <c r="I30" s="240"/>
      <c r="J30" s="241"/>
      <c r="K30" s="242"/>
      <c r="L30" s="268"/>
      <c r="M30" s="255"/>
      <c r="N30" s="256"/>
      <c r="O30" s="259"/>
    </row>
    <row r="31" spans="1:15" ht="335.25" customHeight="1">
      <c r="B31" s="302"/>
      <c r="C31" s="184" t="s">
        <v>17</v>
      </c>
      <c r="D31" s="167" t="s">
        <v>98</v>
      </c>
      <c r="E31" s="168">
        <v>0.03</v>
      </c>
      <c r="F31" s="185" t="s">
        <v>125</v>
      </c>
      <c r="G31" s="217" t="s">
        <v>23</v>
      </c>
      <c r="H31" s="285" t="s">
        <v>19</v>
      </c>
      <c r="I31" s="243">
        <f>IF($G$13="Ya/Tidak",IF(H31="Ya",1,IF(H31="Tidak",0,"Blm Diisi")),IF($G$13="A/B/C",IF(H31="A",1,IF(H31="B",0.5,IF(H31="C",0,"Blm Diisi"))),IF($G$13="A/B/C/D",IF(H31="A",1,IF(H31="B",0.67,IF(H31="C",0.33,IF(H31="D",0,"Blm Diisi")))),IF($G$13="A/B/C/D/E",IF(H31="A",1,IF(H31="B",0.75,IF(H31="C",0.5,IF(H31="D",0.25,IF(H31="E",0,"Blm Diisi"))))),IF($G$13="%",IF(H31="","Blm Diisi",H31),IF($G$13="Jumlah",IF(H31="","Blm Diisi",""),IF($G$13="Rupiah",IF(H31="","Blm Diisi",""),IF($G$13="","","-"))))))))</f>
        <v>1</v>
      </c>
      <c r="J31" s="231">
        <f>(I31*E31)*100</f>
        <v>3</v>
      </c>
      <c r="K31" s="233"/>
      <c r="L31" s="254" t="s">
        <v>19</v>
      </c>
      <c r="M31" s="255">
        <f>IF(G31="Ya/Tidak",IF(L31="Ya",1,IF(L31="Tidak",0,"Blm Diisi")),IF(G31="A/B/C",IF(L31="A",1,IF(L31="B",0.5,IF(L31="C",0,"Blm Diisi"))),IF(G31="A/B/C/D",IF(L31="A",1,IF(L31="B",0.666667,IF(L31="C",0.3333333,IF(L31="D",0,"Blm Diisi")))),IF(G31="A/B/C/D/E",IF(L31="A",1,IF(L31="B",0.75,IF(L31="C",0.5,IF(L31="D",0.25,IF(L31="E",0,"Blm Diisi"))))),IF(G31="%",IF(L31="","Blm Diisi",L31),IF(G31="Jumlah",IF(L31="","Blm Diisi",""),IF(G31="Rupiah",IF(L31="","Blm Diisi",""),IF(G31="","","-"))))))))</f>
        <v>1</v>
      </c>
      <c r="N31" s="256">
        <f>(M31*E31)*100</f>
        <v>3</v>
      </c>
      <c r="O31" s="259"/>
    </row>
    <row r="32" spans="1:15" ht="335.25" customHeight="1">
      <c r="B32" s="302"/>
      <c r="C32" s="184" t="s">
        <v>20</v>
      </c>
      <c r="D32" s="167" t="s">
        <v>99</v>
      </c>
      <c r="E32" s="168">
        <v>0.03</v>
      </c>
      <c r="F32" s="186" t="s">
        <v>126</v>
      </c>
      <c r="G32" s="217" t="s">
        <v>23</v>
      </c>
      <c r="H32" s="285" t="s">
        <v>19</v>
      </c>
      <c r="I32" s="243">
        <f t="shared" ref="I32:I33" si="0">IF($G$13="Ya/Tidak",IF(H32="Ya",1,IF(H32="Tidak",0,"Blm Diisi")),IF($G$13="A/B/C",IF(H32="A",1,IF(H32="B",0.5,IF(H32="C",0,"Blm Diisi"))),IF($G$13="A/B/C/D",IF(H32="A",1,IF(H32="B",0.67,IF(H32="C",0.33,IF(H32="D",0,"Blm Diisi")))),IF($G$13="A/B/C/D/E",IF(H32="A",1,IF(H32="B",0.75,IF(H32="C",0.5,IF(H32="D",0.25,IF(H32="E",0,"Blm Diisi"))))),IF($G$13="%",IF(H32="","Blm Diisi",H32),IF($G$13="Jumlah",IF(H32="","Blm Diisi",""),IF($G$13="Rupiah",IF(H32="","Blm Diisi",""),IF($G$13="","","-"))))))))</f>
        <v>1</v>
      </c>
      <c r="J32" s="231">
        <f>(I32*E32)*100</f>
        <v>3</v>
      </c>
      <c r="K32" s="233"/>
      <c r="L32" s="254" t="s">
        <v>19</v>
      </c>
      <c r="M32" s="255">
        <f>IF(G32="Ya/Tidak",IF(L32="Ya",1,IF(L32="Tidak",0,"Blm Diisi")),IF(G32="A/B/C",IF(L32="A",1,IF(L32="B",0.5,IF(L32="C",0,"Blm Diisi"))),IF(G32="A/B/C/D",IF(L32="A",1,IF(L32="B",0.666667,IF(L32="C",0.3333333,IF(L32="D",0,"Blm Diisi")))),IF(G32="A/B/C/D/E",IF(L32="A",1,IF(L32="B",0.75,IF(L32="C",0.5,IF(L32="D",0.25,IF(L32="E",0,"Blm Diisi"))))),IF(G32="%",IF(L32="","Blm Diisi",L32),IF(G32="Jumlah",IF(L32="","Blm Diisi",""),IF(G32="Rupiah",IF(L32="","Blm Diisi",""),IF(G32="","","-"))))))))</f>
        <v>1</v>
      </c>
      <c r="N32" s="256">
        <f>(M32*E32)*100</f>
        <v>3</v>
      </c>
      <c r="O32" s="267"/>
    </row>
    <row r="33" spans="1:15" ht="335.25" customHeight="1">
      <c r="B33" s="302"/>
      <c r="C33" s="184" t="s">
        <v>26</v>
      </c>
      <c r="D33" s="167" t="s">
        <v>100</v>
      </c>
      <c r="E33" s="168">
        <v>0.03</v>
      </c>
      <c r="F33" s="174" t="s">
        <v>55</v>
      </c>
      <c r="G33" s="217" t="s">
        <v>23</v>
      </c>
      <c r="H33" s="285" t="s">
        <v>19</v>
      </c>
      <c r="I33" s="243">
        <f t="shared" si="0"/>
        <v>1</v>
      </c>
      <c r="J33" s="231">
        <f>(I33*E33)*100</f>
        <v>3</v>
      </c>
      <c r="K33" s="233"/>
      <c r="L33" s="254" t="s">
        <v>19</v>
      </c>
      <c r="M33" s="255">
        <f>IF(G33="Ya/Tidak",IF(L33="Ya",1,IF(L33="Tidak",0,"Blm Diisi")),IF(G33="A/B/C",IF(L33="A",1,IF(L33="B",0.5,IF(L33="C",0,"Blm Diisi"))),IF(G33="A/B/C/D",IF(L33="A",1,IF(L33="B",0.666667,IF(L33="C",0.3333333,IF(L33="D",0,"Blm Diisi")))),IF(G33="A/B/C/D/E",IF(L33="A",1,IF(L33="B",0.75,IF(L33="C",0.5,IF(L33="D",0.25,IF(L33="E",0,"Blm Diisi"))))),IF(G33="%",IF(L33="","Blm Diisi",L33),IF(G33="Jumlah",IF(L33="","Blm Diisi",""),IF(G33="Rupiah",IF(L33="","Blm Diisi",""),IF(G33="","","-"))))))))</f>
        <v>1</v>
      </c>
      <c r="N33" s="256">
        <f>(M33*E33)*100</f>
        <v>3</v>
      </c>
      <c r="O33" s="267"/>
    </row>
    <row r="34" spans="1:15" ht="335.25" customHeight="1">
      <c r="B34" s="302">
        <v>8</v>
      </c>
      <c r="C34" s="179"/>
      <c r="D34" s="167" t="s">
        <v>57</v>
      </c>
      <c r="E34" s="168">
        <v>0.05</v>
      </c>
      <c r="F34" s="174" t="s">
        <v>58</v>
      </c>
      <c r="G34" s="217" t="s">
        <v>23</v>
      </c>
      <c r="H34" s="285" t="s">
        <v>19</v>
      </c>
      <c r="I34" s="231">
        <f>IF(G34="Ya/Tidak",IF(H34="Ya",1,IF(H34="Tidak",0,"Blm Diisi")),IF(G34="A/B/C",IF(H34="A",1,IF(H34="B",0.5,IF(H34="C",0,"Blm Diisi"))),IF(G34="A/B/C/D",IF(H34="A",1,IF(H34="B",0.666667,IF(H34="C",0.3333333,IF(H34="D",0,"Blm Diisi")))),IF(G34="A/B/C/D/E",IF(H34="A",1,IF(H34="B",0.75,IF(H34="C",0.5,IF(H34="D",0.25,IF(H34="E",0,"Blm Diisi"))))),IF(G34="%",IF(H34="","Blm Diisi",H34),IF(G34="Jumlah",IF(H34="","Blm Diisi",""),IF(G34="Rupiah",IF(H34="","Blm Diisi",""),IF(C34="","","-"))))))))</f>
        <v>1</v>
      </c>
      <c r="J34" s="231">
        <f>(I34*E34)*100</f>
        <v>5</v>
      </c>
      <c r="K34" s="233"/>
      <c r="L34" s="254" t="s">
        <v>19</v>
      </c>
      <c r="M34" s="255">
        <f>IF(G34="Ya/Tidak",IF(L34="Ya",1,IF(L34="Tidak",0,"Blm Diisi")),IF(G34="A/B/C",IF(L34="A",1,IF(L34="B",0.5,IF(L34="C",0,"Blm Diisi"))),IF(G34="A/B/C/D",IF(L34="A",1,IF(L34="B",0.666667,IF(L34="C",0.3333333,IF(L34="D",0,"Blm Diisi")))),IF(G34="A/B/C/D/E",IF(L34="A",1,IF(L34="B",0.75,IF(L34="C",0.5,IF(L34="D",0.25,IF(L34="E",0,"Blm Diisi"))))),IF(G34="%",IF(L34="","Blm Diisi",L34),IF(G34="Jumlah",IF(L34="","Blm Diisi",""),IF(G34="Rupiah",IF(L34="","Blm Diisi",""),IF(G34="","","-"))))))))</f>
        <v>1</v>
      </c>
      <c r="N34" s="256">
        <f>(M34*$E$34)*100</f>
        <v>5</v>
      </c>
      <c r="O34" s="259"/>
    </row>
    <row r="35" spans="1:15" ht="335.25" customHeight="1">
      <c r="B35" s="303">
        <v>9</v>
      </c>
      <c r="C35" s="201"/>
      <c r="D35" s="171" t="s">
        <v>124</v>
      </c>
      <c r="E35" s="172">
        <v>7.0000000000000007E-2</v>
      </c>
      <c r="F35" s="292" t="s">
        <v>123</v>
      </c>
      <c r="G35" s="217" t="s">
        <v>34</v>
      </c>
      <c r="H35" s="285" t="s">
        <v>19</v>
      </c>
      <c r="I35" s="231">
        <f>IF(G35="Ya/Tidak",IF(H35="Ya",1,IF(H35="Tidak",0,"Blm Diisi")),IF(G35="A/B/C",IF(H35="A",1,IF(H35="B",0.5,IF(H35="C",0,"Blm Diisi"))),IF(G35="A/B/C/D",IF(H35="A",1,IF(H35="B",0.666667,IF(H35="C",0.3333333,IF(H35="D",0,"Blm Diisi")))),IF(G35="A/B/C/D/E",IF(H35="A",1,IF(H35="B",0.75,IF(H35="C",0.5,IF(H35="D",0.25,IF(H35="E",0,"Blm Diisi"))))),IF(G35="%",IF(H35="","Blm Diisi",H35),IF(G35="Jumlah",IF(H35="","Blm Diisi",""),IF(G35="Rupiah",IF(H35="","Blm Diisi",""),IF(C35="","","-"))))))))</f>
        <v>1</v>
      </c>
      <c r="J35" s="231">
        <f>(I35*E35)*100</f>
        <v>7.0000000000000009</v>
      </c>
      <c r="K35" s="233"/>
      <c r="L35" s="254" t="s">
        <v>19</v>
      </c>
      <c r="M35" s="255">
        <f>IF(G35="Ya/Tidak",IF(L35="Ya",1,IF(L35="Tidak",0,"Blm Diisi")),IF(G35="A/B/C",IF(L35="A",1,IF(L35="B",0.5,IF(L35="C",0,"Blm Diisi"))),IF(G35="A/B/C/D",IF(L35="A",1,IF(L35="B",0.666667,IF(L35="C",0.3333333,IF(L35="D",0,"Blm Diisi")))),IF(G35="A/B/C/D/E",IF(L35="A",1,IF(L35="B",0.75,IF(L35="C",0.5,IF(L35="D",0.25,IF(L35="E",0,"Blm Diisi"))))),IF(G35="%",IF(L35="","Blm Diisi",L35),IF(G35="Jumlah",IF(L35="","Blm Diisi",""),IF(G35="Rupiah",IF(L35="","Blm Diisi",""),IF(G35="","","-"))))))))</f>
        <v>1</v>
      </c>
      <c r="N35" s="256">
        <f>(M35*E35)*100</f>
        <v>7.0000000000000009</v>
      </c>
      <c r="O35" s="259"/>
    </row>
    <row r="36" spans="1:15" ht="335.25" customHeight="1">
      <c r="B36" s="303">
        <v>10</v>
      </c>
      <c r="C36" s="201"/>
      <c r="D36" s="171" t="s">
        <v>70</v>
      </c>
      <c r="E36" s="172">
        <v>7.0000000000000007E-2</v>
      </c>
      <c r="F36" s="292" t="s">
        <v>59</v>
      </c>
      <c r="G36" s="217" t="s">
        <v>18</v>
      </c>
      <c r="H36" s="285" t="s">
        <v>19</v>
      </c>
      <c r="I36" s="231">
        <f>IF(G36="Ya/Tidak",IF(H36="Ya",1,IF(H36="Tidak",0,"Blm Diisi")),IF(G36="A/B/C",IF(H36="A",1,IF(H36="B",0.5,IF(H36="C",0,"Blm Diisi"))),IF(G36="A/B/C/D",IF(H36="A",1,IF(H36="B",0.666667,IF(H36="C",0.3333333,IF(H36="D",0,"Blm Diisi")))),IF(G36="A/B/C/D/E",IF(H36="A",1,IF(H36="B",0.75,IF(H36="C",0.5,IF(H36="D",0.25,IF(H36="E",0,"Blm Diisi"))))),IF(G36="%",IF(H36="","Blm Diisi",H36),IF(G36="Jumlah",IF(H36="","Blm Diisi",""),IF(G36="Rupiah",IF(H36="","Blm Diisi",""),IF(C36="","","-"))))))))</f>
        <v>1</v>
      </c>
      <c r="J36" s="231">
        <f>(I36*E36)*100</f>
        <v>7.0000000000000009</v>
      </c>
      <c r="K36" s="232"/>
      <c r="L36" s="254" t="s">
        <v>19</v>
      </c>
      <c r="M36" s="255">
        <f>IF(G36="Ya/Tidak",IF(L36="Ya",1,IF(L36="Tidak",0,"Blm Diisi")),IF(G36="A/B/C",IF(L36="A",1,IF(L36="B",0.5,IF(L36="C",0,"Blm Diisi"))),IF(G36="A/B/C/D",IF(L36="A",1,IF(L36="B",0.666667,IF(L36="C",0.3333333,IF(L36="D",0,"Blm Diisi")))),IF(G36="A/B/C/D/E",IF(L36="A",1,IF(L36="B",0.75,IF(L36="C",0.5,IF(L36="D",0.25,IF(L36="E",0,"Blm Diisi"))))),IF(G36="%",IF(L36="","Blm Diisi",L36),IF(G36="Jumlah",IF(L36="","Blm Diisi",""),IF(G36="Rupiah",IF(L36="","Blm Diisi",""),IF(G36="","","-"))))))))</f>
        <v>1</v>
      </c>
      <c r="N36" s="256">
        <f>(M36*$E$36)*100</f>
        <v>7.0000000000000009</v>
      </c>
      <c r="O36" s="259"/>
    </row>
    <row r="37" spans="1:15" ht="335.25" customHeight="1">
      <c r="B37" s="303">
        <v>11</v>
      </c>
      <c r="C37" s="201"/>
      <c r="D37" s="171" t="s">
        <v>104</v>
      </c>
      <c r="E37" s="172">
        <v>0.02</v>
      </c>
      <c r="F37" s="292" t="s">
        <v>60</v>
      </c>
      <c r="G37" s="218" t="s">
        <v>18</v>
      </c>
      <c r="H37" s="285" t="s">
        <v>19</v>
      </c>
      <c r="I37" s="231">
        <f>IF(G37="Ya/Tidak",IF(H37="Ya",1,IF(H37="Tidak",0,"Blm Diisi")),IF(G37="A/B/C",IF(H37="A",1,IF(H37="B",0.5,IF(H37="C",0,"Blm Diisi"))),IF(G37="A/B/C/D",IF(H37="A",1,IF(H37="B",0.666667,IF(H37="C",0.3333333,IF(H37="D",0,"Blm Diisi")))),IF(G37="A/B/C/D/E",IF(H37="A",1,IF(H37="B",0.75,IF(H37="C",0.5,IF(H37="D",0.25,IF(H37="E",0,"Blm Diisi"))))),IF(G37="%",IF(H37="","Blm Diisi",H37),IF(G37="Jumlah",IF(H37="","Blm Diisi",""),IF(G37="Rupiah",IF(H37="","Blm Diisi",""),IF(C37="","","-"))))))))</f>
        <v>1</v>
      </c>
      <c r="J37" s="231">
        <f>(I37*E37)*100</f>
        <v>2</v>
      </c>
      <c r="K37" s="233"/>
      <c r="L37" s="254" t="s">
        <v>19</v>
      </c>
      <c r="M37" s="255">
        <f>IF(G37="Ya/Tidak",IF(L37="Ya",1,IF(L37="Tidak",0,"Blm Diisi")),IF(G37="A/B/C",IF(L37="A",1,IF(L37="B",0.5,IF(L37="C",0,"Blm Diisi"))),IF(G37="A/B/C/D",IF(L37="A",1,IF(L37="B",0.666667,IF(L37="C",0.3333333,IF(L37="D",0,"Blm Diisi")))),IF(G37="A/B/C/D/E",IF(L37="A",1,IF(L37="B",0.75,IF(L37="C",0.5,IF(L37="D",0.25,IF(L37="E",0,"Blm Diisi"))))),IF(G37="%",IF(L37="","Blm Diisi",L37),IF(G37="Jumlah",IF(L37="","Blm Diisi",""),IF(G37="Rupiah",IF(L37="","Blm Diisi",""),IF(G37="","","-"))))))))</f>
        <v>1</v>
      </c>
      <c r="N37" s="256">
        <f>(M37*$E$37)*100</f>
        <v>2</v>
      </c>
      <c r="O37" s="259"/>
    </row>
    <row r="38" spans="1:15" ht="24" thickBot="1">
      <c r="B38" s="304"/>
      <c r="C38" s="305" t="s">
        <v>61</v>
      </c>
      <c r="D38" s="305"/>
      <c r="E38" s="306">
        <f>E8+E26</f>
        <v>1</v>
      </c>
      <c r="F38" s="223"/>
      <c r="G38" s="224"/>
      <c r="H38" s="289"/>
      <c r="I38" s="244"/>
      <c r="J38" s="245">
        <f>J26+J20+J10+J8</f>
        <v>100</v>
      </c>
      <c r="K38" s="246"/>
      <c r="L38" s="269"/>
      <c r="M38" s="270"/>
      <c r="N38" s="271">
        <f>N26+N20+N10+N8</f>
        <v>100</v>
      </c>
      <c r="O38" s="272"/>
    </row>
    <row r="39" spans="1:15" ht="23.25">
      <c r="B39" s="202"/>
      <c r="C39" s="189"/>
      <c r="D39" s="189"/>
      <c r="E39" s="190"/>
      <c r="F39" s="191"/>
      <c r="G39" s="192"/>
      <c r="H39" s="193"/>
      <c r="I39" s="144"/>
      <c r="J39" s="198">
        <f>J38/5</f>
        <v>20</v>
      </c>
      <c r="L39" s="193"/>
      <c r="M39" s="144"/>
      <c r="N39" s="198">
        <f>N38/5</f>
        <v>20</v>
      </c>
      <c r="O39" s="188"/>
    </row>
    <row r="40" spans="1:15" ht="21">
      <c r="D40" s="194" t="s">
        <v>62</v>
      </c>
      <c r="E40" s="149"/>
      <c r="F40" s="149"/>
      <c r="N40" s="195"/>
    </row>
    <row r="41" spans="1:15">
      <c r="E41" s="149"/>
      <c r="F41" s="149"/>
    </row>
    <row r="42" spans="1:15" s="151" customFormat="1">
      <c r="A42" s="147"/>
      <c r="B42" s="157"/>
      <c r="C42" s="148"/>
      <c r="D42" s="149"/>
      <c r="E42" s="149"/>
      <c r="F42" s="149"/>
      <c r="H42" s="152"/>
      <c r="K42" s="187"/>
      <c r="L42" s="152"/>
    </row>
    <row r="43" spans="1:15" s="151" customFormat="1">
      <c r="A43" s="147"/>
      <c r="B43" s="157"/>
      <c r="C43" s="148"/>
      <c r="D43" s="149"/>
      <c r="E43" s="149"/>
      <c r="F43" s="149"/>
      <c r="H43" s="152"/>
      <c r="K43" s="187"/>
      <c r="L43" s="152"/>
    </row>
    <row r="44" spans="1:15">
      <c r="E44" s="150"/>
    </row>
  </sheetData>
  <mergeCells count="8">
    <mergeCell ref="H5:K6"/>
    <mergeCell ref="L5:O6"/>
    <mergeCell ref="B5:G6"/>
    <mergeCell ref="C20:D20"/>
    <mergeCell ref="C26:D26"/>
    <mergeCell ref="C10:D10"/>
    <mergeCell ref="C8:D8"/>
    <mergeCell ref="C9:D9"/>
  </mergeCells>
  <dataValidations count="4">
    <dataValidation operator="lessThanOrEqual" allowBlank="1" showInputMessage="1" showErrorMessage="1" sqref="G21:G24 G16 G18:G19 G35" xr:uid="{98675768-497D-3848-B085-2F8DF2C1744B}"/>
    <dataValidation type="list" allowBlank="1" showInputMessage="1" showErrorMessage="1" sqref="L11:L15 L17 L25 L31:L34 H11:H15 H17 H25 H31:H34" xr:uid="{47CFD65E-B70A-48C4-936E-59EBEF5D6538}">
      <formula1>"A, B, C, D"</formula1>
    </dataValidation>
    <dataValidation type="list" allowBlank="1" showInputMessage="1" showErrorMessage="1" sqref="L16 L18:L19 L21:L24 L35 H16 H18:H19 H21:H24 H35" xr:uid="{ED0CD024-BA2F-431D-A02A-10B51DB1A4C8}">
      <formula1>"A, B, C, D, E"</formula1>
    </dataValidation>
    <dataValidation type="list" allowBlank="1" showInputMessage="1" showErrorMessage="1" sqref="L36:L37 H36:H37" xr:uid="{65822E57-8701-47CF-AC4D-9FF329FF45C0}">
      <formula1>"A, B, C"</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A25AE-B30C-4117-9FD0-DBE7461D1266}">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93B6E-EA18-4276-9C34-372F9FFFC108}">
  <dimension ref="A1:AP45"/>
  <sheetViews>
    <sheetView zoomScale="50" zoomScaleNormal="50" workbookViewId="0">
      <selection activeCell="AJ9" sqref="AJ9"/>
    </sheetView>
  </sheetViews>
  <sheetFormatPr defaultColWidth="10.85546875" defaultRowHeight="18.75"/>
  <cols>
    <col min="1" max="1" width="10.85546875" style="1"/>
    <col min="2" max="2" width="7.42578125" style="4" bestFit="1" customWidth="1"/>
    <col min="3" max="3" width="10.140625" style="5" customWidth="1"/>
    <col min="4" max="4" width="49" style="6" customWidth="1"/>
    <col min="5" max="5" width="18" style="14" bestFit="1" customWidth="1"/>
    <col min="6" max="6" width="104.42578125" style="5" customWidth="1"/>
    <col min="7" max="7" width="21.85546875" style="2" customWidth="1"/>
    <col min="8" max="8" width="21.140625" style="3" hidden="1" customWidth="1"/>
    <col min="9" max="9" width="22.42578125" style="2" hidden="1" customWidth="1"/>
    <col min="10" max="10" width="21.140625" style="2" hidden="1" customWidth="1"/>
    <col min="11" max="11" width="17.42578125" style="2" hidden="1" customWidth="1"/>
    <col min="12" max="12" width="16.85546875" style="2" hidden="1" customWidth="1"/>
    <col min="13" max="13" width="17.42578125" style="2" hidden="1" customWidth="1"/>
    <col min="14" max="14" width="18.85546875" style="2" hidden="1" customWidth="1"/>
    <col min="15" max="16" width="16.5703125" style="2" hidden="1" customWidth="1"/>
    <col min="17" max="17" width="16.85546875" style="2" hidden="1" customWidth="1"/>
    <col min="18" max="18" width="16.42578125" style="2" hidden="1" customWidth="1"/>
    <col min="19" max="19" width="18.140625" style="2" hidden="1" customWidth="1"/>
    <col min="20" max="20" width="17.140625" style="2" hidden="1" customWidth="1"/>
    <col min="21" max="21" width="18.85546875" style="2" hidden="1" customWidth="1"/>
    <col min="22" max="22" width="17.85546875" style="2" hidden="1" customWidth="1"/>
    <col min="23" max="23" width="23.140625" style="2" hidden="1" customWidth="1"/>
    <col min="24" max="24" width="15.42578125" style="2" hidden="1" customWidth="1"/>
    <col min="25" max="25" width="15" style="2" hidden="1" customWidth="1"/>
    <col min="26" max="26" width="17.42578125" style="2" hidden="1" customWidth="1"/>
    <col min="27" max="27" width="17.140625" style="2" hidden="1" customWidth="1"/>
    <col min="28" max="28" width="18.85546875" style="2" hidden="1" customWidth="1"/>
    <col min="29" max="29" width="14" style="2" hidden="1" customWidth="1"/>
    <col min="30" max="30" width="17.42578125" style="2" hidden="1" customWidth="1"/>
    <col min="31" max="31" width="16.140625" style="2" hidden="1" customWidth="1"/>
    <col min="32" max="32" width="13.85546875" style="2" hidden="1" customWidth="1"/>
    <col min="33" max="34" width="18.42578125" style="2" hidden="1" customWidth="1"/>
    <col min="35" max="35" width="18.140625" style="2" hidden="1" customWidth="1"/>
    <col min="36" max="36" width="18" style="3" bestFit="1" customWidth="1"/>
    <col min="37" max="37" width="15.42578125" style="2" customWidth="1"/>
    <col min="38" max="38" width="13.85546875" style="2" customWidth="1"/>
    <col min="39" max="39" width="61.42578125" style="2" hidden="1" customWidth="1"/>
    <col min="40" max="40" width="7.28515625" style="83" customWidth="1"/>
    <col min="41" max="41" width="97" style="83" customWidth="1"/>
    <col min="43" max="16384" width="10.85546875" style="1"/>
  </cols>
  <sheetData>
    <row r="1" spans="1:42">
      <c r="E1" s="7"/>
      <c r="AI1" s="98"/>
      <c r="AN1" s="8"/>
      <c r="AO1" s="8"/>
    </row>
    <row r="2" spans="1:42" ht="18.75" hidden="1" customHeight="1">
      <c r="B2" s="9"/>
      <c r="C2" s="9"/>
      <c r="D2" s="9"/>
      <c r="E2" s="9"/>
      <c r="F2" s="9"/>
      <c r="G2" s="1"/>
      <c r="H2" s="87">
        <v>74.921999999999997</v>
      </c>
      <c r="I2" s="10">
        <v>6.5489999999999995</v>
      </c>
      <c r="J2" s="10">
        <v>22.399799999999999</v>
      </c>
      <c r="K2" s="10">
        <v>74.921999999999997</v>
      </c>
      <c r="L2" s="10">
        <v>6.5489999999999995</v>
      </c>
      <c r="M2" s="10">
        <v>22.399799999999999</v>
      </c>
      <c r="N2" s="10">
        <v>74.921999999999997</v>
      </c>
      <c r="O2" s="10">
        <v>6.5489999999999995</v>
      </c>
      <c r="P2" s="10">
        <v>22.399799999999999</v>
      </c>
      <c r="Q2" s="10">
        <v>74.921999999999997</v>
      </c>
      <c r="R2" s="10">
        <v>6.5489999999999995</v>
      </c>
      <c r="S2" s="10">
        <v>22.399799999999999</v>
      </c>
      <c r="T2" s="10">
        <v>74.921999999999997</v>
      </c>
      <c r="U2" s="10">
        <v>6.5489999999999995</v>
      </c>
      <c r="V2" s="10">
        <v>22.399799999999999</v>
      </c>
      <c r="W2" s="10">
        <v>74.921999999999997</v>
      </c>
      <c r="X2" s="10">
        <v>6.5489999999999995</v>
      </c>
      <c r="Y2" s="10">
        <v>22.399799999999999</v>
      </c>
      <c r="Z2" s="10">
        <v>74.921999999999997</v>
      </c>
      <c r="AA2" s="10">
        <v>6.5489999999999995</v>
      </c>
      <c r="AB2" s="10">
        <v>22.399799999999999</v>
      </c>
      <c r="AC2" s="10">
        <v>74.921999999999997</v>
      </c>
      <c r="AD2" s="10">
        <v>6.5489999999999995</v>
      </c>
      <c r="AE2" s="10">
        <v>22.399799999999999</v>
      </c>
      <c r="AF2" s="10">
        <v>74.921999999999997</v>
      </c>
      <c r="AG2" s="10">
        <v>6.5489999999999995</v>
      </c>
      <c r="AH2" s="10">
        <v>22.399799999999999</v>
      </c>
      <c r="AI2" s="99"/>
      <c r="AJ2" s="87">
        <v>74.921999999999997</v>
      </c>
      <c r="AK2" s="10">
        <v>6.5489999999999995</v>
      </c>
      <c r="AL2" s="10">
        <v>22.399799999999999</v>
      </c>
      <c r="AM2" s="10"/>
      <c r="AN2" s="8"/>
      <c r="AO2" s="8"/>
    </row>
    <row r="3" spans="1:42" s="11" customFormat="1">
      <c r="B3" s="13"/>
      <c r="C3" s="14"/>
      <c r="D3" s="14"/>
      <c r="E3" s="7"/>
      <c r="F3" s="14"/>
      <c r="G3" s="12"/>
      <c r="H3" s="12">
        <v>8</v>
      </c>
      <c r="I3" s="12"/>
      <c r="J3" s="12"/>
      <c r="K3" s="15">
        <v>8</v>
      </c>
      <c r="L3" s="12"/>
      <c r="M3" s="12"/>
      <c r="N3" s="15">
        <v>8</v>
      </c>
      <c r="O3" s="12"/>
      <c r="P3" s="12"/>
      <c r="Q3" s="15">
        <v>8</v>
      </c>
      <c r="R3" s="12"/>
      <c r="S3" s="12"/>
      <c r="T3" s="15">
        <v>8</v>
      </c>
      <c r="U3" s="12"/>
      <c r="V3" s="12"/>
      <c r="W3" s="15">
        <v>8</v>
      </c>
      <c r="X3" s="12"/>
      <c r="Y3" s="12"/>
      <c r="Z3" s="15">
        <v>8</v>
      </c>
      <c r="AA3" s="12"/>
      <c r="AB3" s="12"/>
      <c r="AC3" s="15">
        <v>8</v>
      </c>
      <c r="AD3" s="12"/>
      <c r="AE3" s="12"/>
      <c r="AF3" s="15">
        <v>8</v>
      </c>
      <c r="AG3" s="12"/>
      <c r="AH3" s="12"/>
      <c r="AI3" s="100"/>
      <c r="AJ3" s="12"/>
      <c r="AK3" s="12"/>
      <c r="AL3" s="12"/>
      <c r="AM3" s="12"/>
      <c r="AN3" s="16"/>
      <c r="AO3" s="16"/>
    </row>
    <row r="4" spans="1:42" ht="20.25">
      <c r="B4" s="13"/>
      <c r="C4" s="14"/>
      <c r="D4" s="14"/>
      <c r="F4" s="14"/>
      <c r="G4" s="17"/>
      <c r="H4" s="17" t="s">
        <v>0</v>
      </c>
      <c r="I4" s="17"/>
      <c r="J4" s="17"/>
      <c r="K4" s="17" t="s">
        <v>1</v>
      </c>
      <c r="L4" s="17"/>
      <c r="M4" s="17"/>
      <c r="N4" s="17" t="s">
        <v>2</v>
      </c>
      <c r="O4" s="17"/>
      <c r="P4" s="17"/>
      <c r="Q4" s="17" t="s">
        <v>3</v>
      </c>
      <c r="R4" s="17"/>
      <c r="S4" s="17"/>
      <c r="T4" s="17" t="s">
        <v>63</v>
      </c>
      <c r="U4" s="17"/>
      <c r="V4" s="17"/>
      <c r="W4" s="17" t="s">
        <v>4</v>
      </c>
      <c r="X4" s="17"/>
      <c r="Y4" s="17"/>
      <c r="Z4" s="17" t="s">
        <v>5</v>
      </c>
      <c r="AA4" s="17"/>
      <c r="AB4" s="17"/>
      <c r="AC4" s="17" t="s">
        <v>6</v>
      </c>
      <c r="AD4" s="17"/>
      <c r="AE4" s="17"/>
      <c r="AF4" s="17" t="s">
        <v>7</v>
      </c>
      <c r="AG4" s="17"/>
      <c r="AH4" s="17"/>
      <c r="AI4" s="101"/>
      <c r="AJ4" s="17"/>
      <c r="AK4" s="17"/>
      <c r="AL4" s="17"/>
      <c r="AM4" s="17"/>
      <c r="AN4" s="8"/>
      <c r="AO4" s="8"/>
    </row>
    <row r="5" spans="1:42" s="135" customFormat="1" ht="23.25">
      <c r="C5" s="134"/>
      <c r="D5" s="134"/>
      <c r="E5" s="134"/>
      <c r="F5" s="132" t="s">
        <v>80</v>
      </c>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O5" s="136"/>
      <c r="AP5" s="137"/>
    </row>
    <row r="6" spans="1:42" ht="23.25">
      <c r="C6" s="90"/>
      <c r="D6" s="90"/>
      <c r="E6" s="18"/>
      <c r="F6" s="18"/>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01"/>
      <c r="AJ6" s="17"/>
      <c r="AK6" s="17"/>
      <c r="AL6" s="17"/>
      <c r="AM6" s="17"/>
      <c r="AN6" s="8"/>
      <c r="AO6" s="8"/>
    </row>
    <row r="7" spans="1:42" s="114" customFormat="1" ht="243">
      <c r="B7" s="19" t="s">
        <v>8</v>
      </c>
      <c r="C7" s="19"/>
      <c r="D7" s="115" t="s">
        <v>9</v>
      </c>
      <c r="E7" s="115" t="s">
        <v>81</v>
      </c>
      <c r="F7" s="19" t="s">
        <v>10</v>
      </c>
      <c r="G7" s="116" t="s">
        <v>11</v>
      </c>
      <c r="H7" s="113" t="s">
        <v>0</v>
      </c>
      <c r="I7" s="113"/>
      <c r="J7" s="113"/>
      <c r="K7" s="113" t="s">
        <v>1</v>
      </c>
      <c r="L7" s="113"/>
      <c r="M7" s="113"/>
      <c r="N7" s="113" t="s">
        <v>2</v>
      </c>
      <c r="O7" s="113"/>
      <c r="P7" s="113"/>
      <c r="Q7" s="113" t="s">
        <v>3</v>
      </c>
      <c r="R7" s="113"/>
      <c r="S7" s="113"/>
      <c r="T7" s="113" t="s">
        <v>63</v>
      </c>
      <c r="U7" s="113"/>
      <c r="V7" s="113"/>
      <c r="W7" s="113" t="s">
        <v>4</v>
      </c>
      <c r="X7" s="113"/>
      <c r="Y7" s="113"/>
      <c r="Z7" s="113" t="s">
        <v>5</v>
      </c>
      <c r="AA7" s="113"/>
      <c r="AB7" s="113"/>
      <c r="AC7" s="113" t="s">
        <v>6</v>
      </c>
      <c r="AD7" s="113"/>
      <c r="AE7" s="113"/>
      <c r="AF7" s="113" t="s">
        <v>7</v>
      </c>
      <c r="AG7" s="113"/>
      <c r="AH7" s="113"/>
      <c r="AI7" s="117"/>
      <c r="AJ7" s="113" t="s">
        <v>65</v>
      </c>
      <c r="AK7" s="113" t="s">
        <v>85</v>
      </c>
      <c r="AL7" s="113" t="s">
        <v>86</v>
      </c>
      <c r="AM7" s="113" t="s">
        <v>66</v>
      </c>
      <c r="AN7" s="113" t="s">
        <v>84</v>
      </c>
      <c r="AO7" s="113" t="s">
        <v>72</v>
      </c>
    </row>
    <row r="8" spans="1:42" s="25" customFormat="1" ht="23.25" customHeight="1">
      <c r="A8" s="1"/>
      <c r="B8" s="20" t="s">
        <v>12</v>
      </c>
      <c r="C8" s="203" t="s">
        <v>13</v>
      </c>
      <c r="D8" s="204"/>
      <c r="E8" s="21">
        <f>E9+E10+E20</f>
        <v>0.55000000000000004</v>
      </c>
      <c r="F8" s="22"/>
      <c r="G8" s="23"/>
      <c r="H8" s="86">
        <f>SUM(J9:J25)</f>
        <v>46.150999999999996</v>
      </c>
      <c r="I8" s="24"/>
      <c r="J8" s="24">
        <f>J9+J10</f>
        <v>3.6909999999999998</v>
      </c>
      <c r="K8" s="24">
        <f>SUM(M9:M25)</f>
        <v>46.381</v>
      </c>
      <c r="L8" s="24"/>
      <c r="M8" s="24">
        <f>M9+M10</f>
        <v>3.6909999999999998</v>
      </c>
      <c r="N8" s="24">
        <f>SUM(P9:P25)</f>
        <v>46.381</v>
      </c>
      <c r="O8" s="24" t="e">
        <f>SUM(#REF!)</f>
        <v>#REF!</v>
      </c>
      <c r="P8" s="24">
        <f>P9+P10</f>
        <v>3.6909999999999998</v>
      </c>
      <c r="Q8" s="24">
        <f>SUM(S9:S25)</f>
        <v>46.381</v>
      </c>
      <c r="R8" s="24" t="e">
        <f>SUM(#REF!)</f>
        <v>#REF!</v>
      </c>
      <c r="S8" s="24">
        <f>S9+S10</f>
        <v>3.6909999999999998</v>
      </c>
      <c r="T8" s="24">
        <f>SUM(V9:V25)</f>
        <v>101</v>
      </c>
      <c r="U8" s="24">
        <f>SUM(U9:U38)</f>
        <v>26.2</v>
      </c>
      <c r="V8" s="24">
        <f>SUM(V9+V10+V20)</f>
        <v>53</v>
      </c>
      <c r="W8" s="24">
        <f>SUM(Y9:Y25)</f>
        <v>46.381</v>
      </c>
      <c r="X8" s="24" t="e">
        <f>SUM(#REF!)</f>
        <v>#REF!</v>
      </c>
      <c r="Y8" s="24">
        <f>Y9+Y10</f>
        <v>3.6909999999999998</v>
      </c>
      <c r="Z8" s="24">
        <f>SUM(AB9:AB25)</f>
        <v>46.381</v>
      </c>
      <c r="AA8" s="24" t="e">
        <f>SUM(#REF!)</f>
        <v>#REF!</v>
      </c>
      <c r="AB8" s="24">
        <f>AB9+AB10</f>
        <v>3.6909999999999998</v>
      </c>
      <c r="AC8" s="24">
        <f>SUM(AE9:AE25)</f>
        <v>46.381</v>
      </c>
      <c r="AD8" s="24" t="e">
        <f>SUM(#REF!)</f>
        <v>#REF!</v>
      </c>
      <c r="AE8" s="24">
        <f>AE9+AE10</f>
        <v>3.6909999999999998</v>
      </c>
      <c r="AF8" s="24">
        <f>SUM(AH9:AH25)</f>
        <v>46.381</v>
      </c>
      <c r="AG8" s="24">
        <f>SUM(AO9:AO25)</f>
        <v>0</v>
      </c>
      <c r="AH8" s="24">
        <f>AH9+AH10</f>
        <v>3.6909999999999998</v>
      </c>
      <c r="AI8" s="102"/>
      <c r="AJ8" s="24">
        <f>SUM(AL9:AL10)+AL20</f>
        <v>55</v>
      </c>
      <c r="AK8" s="24">
        <f>SUM(AK9:AK25)</f>
        <v>15</v>
      </c>
      <c r="AL8" s="24">
        <f>AL9+AL10+AL20</f>
        <v>55</v>
      </c>
      <c r="AM8" s="24"/>
      <c r="AN8" s="8"/>
      <c r="AO8" s="8"/>
    </row>
    <row r="9" spans="1:42" s="114" customFormat="1" ht="69.75" customHeight="1">
      <c r="B9" s="20">
        <v>1</v>
      </c>
      <c r="C9" s="205" t="s">
        <v>14</v>
      </c>
      <c r="D9" s="206"/>
      <c r="E9" s="123">
        <v>0.05</v>
      </c>
      <c r="F9" s="119" t="s">
        <v>107</v>
      </c>
      <c r="G9" s="124" t="s">
        <v>15</v>
      </c>
      <c r="H9" s="125">
        <v>3.6909999999999998</v>
      </c>
      <c r="I9" s="126">
        <f>(H9/5)</f>
        <v>0.73819999999999997</v>
      </c>
      <c r="J9" s="120">
        <f>(I9*$E$9)*100</f>
        <v>3.6909999999999998</v>
      </c>
      <c r="K9" s="125">
        <v>3.6909999999999998</v>
      </c>
      <c r="L9" s="126">
        <f>(K9/5)</f>
        <v>0.73819999999999997</v>
      </c>
      <c r="M9" s="120">
        <f>(L9*$E$9)*100</f>
        <v>3.6909999999999998</v>
      </c>
      <c r="N9" s="125">
        <v>3.6909999999999998</v>
      </c>
      <c r="O9" s="126">
        <f>(N9/5)</f>
        <v>0.73819999999999997</v>
      </c>
      <c r="P9" s="120">
        <f>(O9*$E$9)*100</f>
        <v>3.6909999999999998</v>
      </c>
      <c r="Q9" s="125">
        <v>3.6909999999999998</v>
      </c>
      <c r="R9" s="126">
        <f>(Q9/5)</f>
        <v>0.73819999999999997</v>
      </c>
      <c r="S9" s="120">
        <f>(R9*$E$9)*100</f>
        <v>3.6909999999999998</v>
      </c>
      <c r="T9" s="125">
        <v>5</v>
      </c>
      <c r="U9" s="126">
        <f>(T9/5)</f>
        <v>1</v>
      </c>
      <c r="V9" s="120">
        <f>(U9*$E$9)*100</f>
        <v>5</v>
      </c>
      <c r="W9" s="125">
        <v>3.6909999999999998</v>
      </c>
      <c r="X9" s="126">
        <f>(W9/5)</f>
        <v>0.73819999999999997</v>
      </c>
      <c r="Y9" s="120">
        <f>(X9*$E$9)*100</f>
        <v>3.6909999999999998</v>
      </c>
      <c r="Z9" s="125">
        <v>3.6909999999999998</v>
      </c>
      <c r="AA9" s="126">
        <f>(Z9/5)</f>
        <v>0.73819999999999997</v>
      </c>
      <c r="AB9" s="120">
        <f>(AA9*$E$9)*100</f>
        <v>3.6909999999999998</v>
      </c>
      <c r="AC9" s="125">
        <v>3.6909999999999998</v>
      </c>
      <c r="AD9" s="126">
        <f>(AC9/5)</f>
        <v>0.73819999999999997</v>
      </c>
      <c r="AE9" s="120">
        <f>(AD9*$E$9)*100</f>
        <v>3.6909999999999998</v>
      </c>
      <c r="AF9" s="125">
        <v>3.6909999999999998</v>
      </c>
      <c r="AG9" s="126">
        <f>(AF9/5)</f>
        <v>0.73819999999999997</v>
      </c>
      <c r="AH9" s="120">
        <f>(AG9*$E$9)*100</f>
        <v>3.6909999999999998</v>
      </c>
      <c r="AI9" s="121"/>
      <c r="AJ9" s="127">
        <v>5</v>
      </c>
      <c r="AK9" s="120">
        <f>(AJ9/5)</f>
        <v>1</v>
      </c>
      <c r="AL9" s="120">
        <f>(AK9*$E$9)*100</f>
        <v>5</v>
      </c>
      <c r="AM9" s="120"/>
      <c r="AN9" s="122"/>
      <c r="AO9" s="122" t="s">
        <v>88</v>
      </c>
    </row>
    <row r="10" spans="1:42" ht="23.25" customHeight="1">
      <c r="B10" s="20">
        <v>2</v>
      </c>
      <c r="C10" s="203" t="s">
        <v>16</v>
      </c>
      <c r="D10" s="204"/>
      <c r="E10" s="21">
        <f>SUM(E11:E19)</f>
        <v>0.35</v>
      </c>
      <c r="F10" s="28"/>
      <c r="G10" s="29"/>
      <c r="H10" s="88"/>
      <c r="I10" s="31"/>
      <c r="J10" s="85"/>
      <c r="K10" s="30"/>
      <c r="L10" s="31"/>
      <c r="M10" s="85"/>
      <c r="N10" s="30"/>
      <c r="O10" s="31"/>
      <c r="P10" s="85"/>
      <c r="Q10" s="30"/>
      <c r="R10" s="31"/>
      <c r="S10" s="85"/>
      <c r="T10" s="30"/>
      <c r="U10" s="31"/>
      <c r="V10" s="85">
        <f>SUM(V11:V18)</f>
        <v>33</v>
      </c>
      <c r="W10" s="30"/>
      <c r="X10" s="31"/>
      <c r="Y10" s="85"/>
      <c r="Z10" s="30"/>
      <c r="AA10" s="31"/>
      <c r="AB10" s="85"/>
      <c r="AC10" s="30"/>
      <c r="AD10" s="31"/>
      <c r="AE10" s="85"/>
      <c r="AF10" s="30"/>
      <c r="AG10" s="31"/>
      <c r="AH10" s="85"/>
      <c r="AI10" s="104"/>
      <c r="AJ10" s="94"/>
      <c r="AK10" s="31"/>
      <c r="AL10" s="85">
        <f>SUM(AL11:AL19)</f>
        <v>35</v>
      </c>
      <c r="AM10" s="85"/>
      <c r="AN10" s="8"/>
      <c r="AO10" s="8"/>
    </row>
    <row r="11" spans="1:42" ht="326.25" customHeight="1">
      <c r="B11" s="32"/>
      <c r="C11" s="33" t="s">
        <v>17</v>
      </c>
      <c r="D11" s="34" t="s">
        <v>73</v>
      </c>
      <c r="E11" s="35">
        <v>0.03</v>
      </c>
      <c r="F11" s="36" t="s">
        <v>106</v>
      </c>
      <c r="G11" s="37" t="s">
        <v>23</v>
      </c>
      <c r="H11" s="38" t="s">
        <v>19</v>
      </c>
      <c r="I11" s="39">
        <f>IF($G$11="Ya/Tidak",IF(H11="Ya",1,IF(H11="Tidak",0,"Blm Diisi")),IF($G$11="A/B/C",IF(H11="A",1,IF(H11="B",0.5,IF(H11="C",0,"Blm Diisi"))),IF($G$11="A/B/C/D",IF(H11="A",1,IF(H11="B",0.67,IF(H11="C",0.33,IF(H11="D",0,"Blm Diisi")))),IF($G$11="A/B/C/D/E",IF(H11="A",1,IF(H11="B",0.75,IF(H11="C",0.5,IF(H11="D",0.25,IF(H11="E",0,"Blm Diisi"))))),IF($G$11="%",IF(H11="","Blm Diisi",H11),IF($G$11="Jumlah",IF(H11="","Blm Diisi",""),IF($G$11="Rupiah",IF(H11="","Blm Diisi",""),IF($G$11="","","-"))))))))</f>
        <v>1</v>
      </c>
      <c r="J11" s="26">
        <f>(I11*$E$11)*100</f>
        <v>3</v>
      </c>
      <c r="K11" s="38" t="s">
        <v>19</v>
      </c>
      <c r="L11" s="39">
        <f>IF($G$11="Ya/Tidak",IF(K11="Ya",1,IF(K11="Tidak",0,"Blm Diisi")),IF($G$11="A/B/C",IF(K11="A",1,IF(K11="B",0.5,IF(K11="C",0,"Blm Diisi"))),IF($G$11="A/B/C/D",IF(K11="A",1,IF(K11="B",0.67,IF(K11="C",0.33,IF(K11="D",0,"Blm Diisi")))),IF($G$11="A/B/C/D/E",IF(K11="A",1,IF(K11="B",0.75,IF(K11="C",0.5,IF(K11="D",0.25,IF(K11="E",0,"Blm Diisi"))))),IF($G$11="%",IF(K11="","Blm Diisi",K11),IF($G$11="Jumlah",IF(K11="","Blm Diisi",""),IF($G$11="Rupiah",IF(K11="","Blm Diisi",""),IF($G$11="","","-"))))))))</f>
        <v>1</v>
      </c>
      <c r="M11" s="26">
        <f>(L11*$E$11)*100</f>
        <v>3</v>
      </c>
      <c r="N11" s="38" t="s">
        <v>19</v>
      </c>
      <c r="O11" s="39">
        <f>IF($G$11="Ya/Tidak",IF(N11="Ya",1,IF(N11="Tidak",0,"Blm Diisi")),IF($G$11="A/B/C",IF(N11="A",1,IF(N11="B",0.5,IF(N11="C",0,"Blm Diisi"))),IF($G$11="A/B/C/D",IF(N11="A",1,IF(N11="B",0.67,IF(N11="C",0.33,IF(N11="D",0,"Blm Diisi")))),IF($G$11="A/B/C/D/E",IF(N11="A",1,IF(N11="B",0.75,IF(N11="C",0.5,IF(N11="D",0.25,IF(N11="E",0,"Blm Diisi"))))),IF($G$11="%",IF(N11="","Blm Diisi",N11),IF($G$11="Jumlah",IF(N11="","Blm Diisi",""),IF($G$11="Rupiah",IF(N11="","Blm Diisi",""),IF($G$11="","","-"))))))))</f>
        <v>1</v>
      </c>
      <c r="P11" s="26">
        <f>(O11*$E$11)*100</f>
        <v>3</v>
      </c>
      <c r="Q11" s="38" t="s">
        <v>19</v>
      </c>
      <c r="R11" s="39">
        <f>IF($G$11="Ya/Tidak",IF(Q11="Ya",1,IF(Q11="Tidak",0,"Blm Diisi")),IF($G$11="A/B/C",IF(Q11="A",1,IF(Q11="B",0.5,IF(Q11="C",0,"Blm Diisi"))),IF($G$11="A/B/C/D",IF(Q11="A",1,IF(Q11="B",0.67,IF(Q11="C",0.33,IF(Q11="D",0,"Blm Diisi")))),IF($G$11="A/B/C/D/E",IF(Q11="A",1,IF(Q11="B",0.75,IF(Q11="C",0.5,IF(Q11="D",0.25,IF(Q11="E",0,"Blm Diisi"))))),IF($G$11="%",IF(Q11="","Blm Diisi",Q11),IF($G$11="Jumlah",IF(Q11="","Blm Diisi",""),IF($G$11="Rupiah",IF(Q11="","Blm Diisi",""),IF($G$11="","","-"))))))))</f>
        <v>1</v>
      </c>
      <c r="S11" s="26">
        <f>(R11*$E$11)*100</f>
        <v>3</v>
      </c>
      <c r="T11" s="38" t="s">
        <v>19</v>
      </c>
      <c r="U11" s="39">
        <f>IF($G$11="Ya/Tidak",IF(T11="Ya",1,IF(T11="Tidak",0,"Blm Diisi")),IF($G$11="A/B/C",IF(T11="A",1,IF(T11="B",0.5,IF(T11="C",0,"Blm Diisi"))),IF($G$11="A/B/C/D",IF(T11="A",1,IF(T11="B",0.67,IF(T11="C",0.33,IF(T11="D",0,"Blm Diisi")))),IF($G$11="A/B/C/D/E",IF(T11="A",1,IF(T11="B",0.75,IF(T11="C",0.5,IF(T11="D",0.25,IF(T11="E",0,"Blm Diisi"))))),IF($G$11="%",IF(T11="","Blm Diisi",T11),IF($G$11="Jumlah",IF(T11="","Blm Diisi",""),IF($G$11="Rupiah",IF(T11="","Blm Diisi",""),IF($G$11="","","-"))))))))</f>
        <v>1</v>
      </c>
      <c r="V11" s="26">
        <f>(U11*$E$11)*100</f>
        <v>3</v>
      </c>
      <c r="W11" s="38" t="s">
        <v>19</v>
      </c>
      <c r="X11" s="39">
        <f>IF($G$11="Ya/Tidak",IF(W11="Ya",1,IF(W11="Tidak",0,"Blm Diisi")),IF($G$11="A/B/C",IF(W11="A",1,IF(W11="B",0.5,IF(W11="C",0,"Blm Diisi"))),IF($G$11="A/B/C/D",IF(W11="A",1,IF(W11="B",0.67,IF(W11="C",0.33,IF(W11="D",0,"Blm Diisi")))),IF($G$11="A/B/C/D/E",IF(W11="A",1,IF(W11="B",0.75,IF(W11="C",0.5,IF(W11="D",0.25,IF(W11="E",0,"Blm Diisi"))))),IF($G$11="%",IF(W11="","Blm Diisi",W11),IF($G$11="Jumlah",IF(W11="","Blm Diisi",""),IF($G$11="Rupiah",IF(W11="","Blm Diisi",""),IF($G$11="","","-"))))))))</f>
        <v>1</v>
      </c>
      <c r="Y11" s="26">
        <f>(X11*$E$11)*100</f>
        <v>3</v>
      </c>
      <c r="Z11" s="38" t="s">
        <v>19</v>
      </c>
      <c r="AA11" s="39">
        <f>IF($G$11="Ya/Tidak",IF(Z11="Ya",1,IF(Z11="Tidak",0,"Blm Diisi")),IF($G$11="A/B/C",IF(Z11="A",1,IF(Z11="B",0.5,IF(Z11="C",0,"Blm Diisi"))),IF($G$11="A/B/C/D",IF(Z11="A",1,IF(Z11="B",0.67,IF(Z11="C",0.33,IF(Z11="D",0,"Blm Diisi")))),IF($G$11="A/B/C/D/E",IF(Z11="A",1,IF(Z11="B",0.75,IF(Z11="C",0.5,IF(Z11="D",0.25,IF(Z11="E",0,"Blm Diisi"))))),IF($G$11="%",IF(Z11="","Blm Diisi",Z11),IF($G$11="Jumlah",IF(Z11="","Blm Diisi",""),IF($G$11="Rupiah",IF(Z11="","Blm Diisi",""),IF($G$11="","","-"))))))))</f>
        <v>1</v>
      </c>
      <c r="AB11" s="26">
        <f>(AA11*$E$11)*100</f>
        <v>3</v>
      </c>
      <c r="AC11" s="38" t="s">
        <v>19</v>
      </c>
      <c r="AD11" s="39">
        <f>IF($G$11="Ya/Tidak",IF(AC11="Ya",1,IF(AC11="Tidak",0,"Blm Diisi")),IF($G$11="A/B/C",IF(AC11="A",1,IF(AC11="B",0.5,IF(AC11="C",0,"Blm Diisi"))),IF($G$11="A/B/C/D",IF(AC11="A",1,IF(AC11="B",0.67,IF(AC11="C",0.33,IF(AC11="D",0,"Blm Diisi")))),IF($G$11="A/B/C/D/E",IF(AC11="A",1,IF(AC11="B",0.75,IF(AC11="C",0.5,IF(AC11="D",0.25,IF(AC11="E",0,"Blm Diisi"))))),IF($G$11="%",IF(AC11="","Blm Diisi",AC11),IF($G$11="Jumlah",IF(AC11="","Blm Diisi",""),IF($G$11="Rupiah",IF(AC11="","Blm Diisi",""),IF($G$11="","","-"))))))))</f>
        <v>1</v>
      </c>
      <c r="AE11" s="26">
        <f>(AD11*$E$11)*100</f>
        <v>3</v>
      </c>
      <c r="AF11" s="38" t="s">
        <v>19</v>
      </c>
      <c r="AG11" s="39">
        <f>IF($G$11="Ya/Tidak",IF(AF11="Ya",1,IF(AF11="Tidak",0,"Blm Diisi")),IF($G$11="A/B/C",IF(AF11="A",1,IF(AF11="B",0.5,IF(AF11="C",0,"Blm Diisi"))),IF($G$11="A/B/C/D",IF(AF11="A",1,IF(AF11="B",0.67,IF(AF11="C",0.33,IF(AF11="D",0,"Blm Diisi")))),IF($G$11="A/B/C/D/E",IF(AF11="A",1,IF(AF11="B",0.75,IF(AF11="C",0.5,IF(AF11="D",0.25,IF(AF11="E",0,"Blm Diisi"))))),IF($G$11="%",IF(AF11="","Blm Diisi",AF11),IF($G$11="Jumlah",IF(AF11="","Blm Diisi",""),IF($G$11="Rupiah",IF(AF11="","Blm Diisi",""),IF($G$11="","","-"))))))))</f>
        <v>1</v>
      </c>
      <c r="AH11" s="26">
        <f>(AG11*$E$11)*100</f>
        <v>3</v>
      </c>
      <c r="AI11" s="103"/>
      <c r="AJ11" s="95" t="s">
        <v>19</v>
      </c>
      <c r="AK11" s="93">
        <f>IF(G11="Ya/Tidak",IF(AJ11="Ya",1,IF(AJ11="Tidak",0,"Blm Diisi")),IF(G11="A/B/C",IF(AJ11="A",1,IF(AJ11="B",0.5,IF(AJ11="C",0,"Blm Diisi"))),IF(G11="A/B/C/D",IF(AJ11="A",1,IF(AJ11="B",0.666667,IF(AJ11="C",0.3333333,IF(AJ11="D",0,"Blm Diisi")))),IF(G11="A/B/C/D/E",IF(AJ11="A",1,IF(AJ11="B",0.75,IF(AJ11="C",0.5,IF(AJ11="D",0.25,IF(AJ11="E",0,"Blm Diisi"))))),IF(G11="%",IF(AJ11="","Blm Diisi",AJ11),IF(G11="Jumlah",IF(AJ11="","Blm Diisi",""),IF(G11="Rupiah",IF(AJ11="","Blm Diisi",""),IF(G11="","","-"))))))))</f>
        <v>1</v>
      </c>
      <c r="AL11" s="26">
        <f>(AK11*$E$11)*100</f>
        <v>3</v>
      </c>
      <c r="AM11" s="109"/>
      <c r="AN11" s="118"/>
      <c r="AO11" s="118" t="s">
        <v>112</v>
      </c>
    </row>
    <row r="12" spans="1:42" ht="211.5" customHeight="1">
      <c r="B12" s="32"/>
      <c r="C12" s="33" t="s">
        <v>20</v>
      </c>
      <c r="D12" s="34" t="s">
        <v>28</v>
      </c>
      <c r="E12" s="35">
        <v>0.06</v>
      </c>
      <c r="F12" s="36" t="s">
        <v>29</v>
      </c>
      <c r="G12" s="37" t="s">
        <v>23</v>
      </c>
      <c r="H12" s="38" t="s">
        <v>25</v>
      </c>
      <c r="I12" s="39">
        <f>IF($G$12="Ya/Tidak",IF(H12="Ya",1,IF(H12="Tidak",0,"Blm Diisi")),IF($G$12="A/B/C",IF(H12="A",1,IF(H12="B",0.5,IF(H12="C",0,"Blm Diisi"))),IF($G$12="A/B/C/D",IF(H12="A",1,IF(H12="B",0.67,IF(H12="C",0.33,IF(H12="D",0,"Blm Diisi")))),IF($G$12="A/B/C/D/E",IF(H12="A",1,IF(H12="B",0.75,IF(H12="C",0.5,IF(H12="D",0.25,IF(H12="E",0,"Blm Diisi"))))),IF($G$12="%",IF(H12="","Blm Diisi",H12),IF($G$12="Jumlah",IF(H12="","Blm Diisi",""),IF($G$12="Rupiah",IF(H12="","Blm Diisi",""),IF($G$12="","","-"))))))))</f>
        <v>0.67</v>
      </c>
      <c r="J12" s="26">
        <f>(I12*$E$12)*100</f>
        <v>4.0199999999999996</v>
      </c>
      <c r="K12" s="38" t="s">
        <v>25</v>
      </c>
      <c r="L12" s="39">
        <f>IF($G$12="Ya/Tidak",IF(K12="Ya",1,IF(K12="Tidak",0,"Blm Diisi")),IF($G$12="A/B/C",IF(K12="A",1,IF(K12="B",0.5,IF(K12="C",0,"Blm Diisi"))),IF($G$12="A/B/C/D",IF(K12="A",1,IF(K12="B",0.67,IF(K12="C",0.33,IF(K12="D",0,"Blm Diisi")))),IF($G$12="A/B/C/D/E",IF(K12="A",1,IF(K12="B",0.75,IF(K12="C",0.5,IF(K12="D",0.25,IF(K12="E",0,"Blm Diisi"))))),IF($G$12="%",IF(K12="","Blm Diisi",K12),IF($G$12="Jumlah",IF(K12="","Blm Diisi",""),IF($G$12="Rupiah",IF(K12="","Blm Diisi",""),IF($G$12="","","-"))))))))</f>
        <v>0.67</v>
      </c>
      <c r="M12" s="26">
        <f>(L12*$E$12)*100</f>
        <v>4.0199999999999996</v>
      </c>
      <c r="N12" s="38" t="s">
        <v>25</v>
      </c>
      <c r="O12" s="39">
        <f>IF($G$12="Ya/Tidak",IF(N12="Ya",1,IF(N12="Tidak",0,"Blm Diisi")),IF($G$12="A/B/C",IF(N12="A",1,IF(N12="B",0.5,IF(N12="C",0,"Blm Diisi"))),IF($G$12="A/B/C/D",IF(N12="A",1,IF(N12="B",0.67,IF(N12="C",0.33,IF(N12="D",0,"Blm Diisi")))),IF($G$12="A/B/C/D/E",IF(N12="A",1,IF(N12="B",0.75,IF(N12="C",0.5,IF(N12="D",0.25,IF(N12="E",0,"Blm Diisi"))))),IF($G$12="%",IF(N12="","Blm Diisi",N12),IF($G$12="Jumlah",IF(N12="","Blm Diisi",""),IF($G$12="Rupiah",IF(N12="","Blm Diisi",""),IF($G$12="","","-"))))))))</f>
        <v>0.67</v>
      </c>
      <c r="P12" s="26">
        <f>(O12*$E$12)*100</f>
        <v>4.0199999999999996</v>
      </c>
      <c r="Q12" s="38" t="s">
        <v>25</v>
      </c>
      <c r="R12" s="39">
        <f>IF($G$12="Ya/Tidak",IF(Q12="Ya",1,IF(Q12="Tidak",0,"Blm Diisi")),IF($G$12="A/B/C",IF(Q12="A",1,IF(Q12="B",0.5,IF(Q12="C",0,"Blm Diisi"))),IF($G$12="A/B/C/D",IF(Q12="A",1,IF(Q12="B",0.67,IF(Q12="C",0.33,IF(Q12="D",0,"Blm Diisi")))),IF($G$12="A/B/C/D/E",IF(Q12="A",1,IF(Q12="B",0.75,IF(Q12="C",0.5,IF(Q12="D",0.25,IF(Q12="E",0,"Blm Diisi"))))),IF($G$12="%",IF(Q12="","Blm Diisi",Q12),IF($G$12="Jumlah",IF(Q12="","Blm Diisi",""),IF($G$12="Rupiah",IF(Q12="","Blm Diisi",""),IF($G$12="","","-"))))))))</f>
        <v>0.67</v>
      </c>
      <c r="S12" s="26">
        <f>(R12*$E$12)*100</f>
        <v>4.0199999999999996</v>
      </c>
      <c r="T12" s="38" t="s">
        <v>19</v>
      </c>
      <c r="U12" s="39">
        <f>IF($G$12="Ya/Tidak",IF(T12="Ya",1,IF(T12="Tidak",0,"Blm Diisi")),IF($G$12="A/B/C",IF(T12="A",1,IF(T12="B",0.5,IF(T12="C",0,"Blm Diisi"))),IF($G$12="A/B/C/D",IF(T12="A",1,IF(T12="B",0.67,IF(T12="C",0.33,IF(T12="D",0,"Blm Diisi")))),IF($G$12="A/B/C/D/E",IF(T12="A",1,IF(T12="B",0.75,IF(T12="C",0.5,IF(T12="D",0.25,IF(T12="E",0,"Blm Diisi"))))),IF($G$12="%",IF(T12="","Blm Diisi",T12),IF($G$12="Jumlah",IF(T12="","Blm Diisi",""),IF($G$12="Rupiah",IF(T12="","Blm Diisi",""),IF($G$12="","","-"))))))))</f>
        <v>1</v>
      </c>
      <c r="V12" s="26">
        <f>(U12*$E$12)*100</f>
        <v>6</v>
      </c>
      <c r="W12" s="38" t="s">
        <v>25</v>
      </c>
      <c r="X12" s="39">
        <f>IF($G$12="Ya/Tidak",IF(W12="Ya",1,IF(W12="Tidak",0,"Blm Diisi")),IF($G$12="A/B/C",IF(W12="A",1,IF(W12="B",0.5,IF(W12="C",0,"Blm Diisi"))),IF($G$12="A/B/C/D",IF(W12="A",1,IF(W12="B",0.67,IF(W12="C",0.33,IF(W12="D",0,"Blm Diisi")))),IF($G$12="A/B/C/D/E",IF(W12="A",1,IF(W12="B",0.75,IF(W12="C",0.5,IF(W12="D",0.25,IF(W12="E",0,"Blm Diisi"))))),IF($G$12="%",IF(W12="","Blm Diisi",W12),IF($G$12="Jumlah",IF(W12="","Blm Diisi",""),IF($G$12="Rupiah",IF(W12="","Blm Diisi",""),IF($G$12="","","-"))))))))</f>
        <v>0.67</v>
      </c>
      <c r="Y12" s="26">
        <f>(X12*$E$12)*100</f>
        <v>4.0199999999999996</v>
      </c>
      <c r="Z12" s="38" t="s">
        <v>25</v>
      </c>
      <c r="AA12" s="39">
        <f>IF($G$12="Ya/Tidak",IF(Z12="Ya",1,IF(Z12="Tidak",0,"Blm Diisi")),IF($G$12="A/B/C",IF(Z12="A",1,IF(Z12="B",0.5,IF(Z12="C",0,"Blm Diisi"))),IF($G$12="A/B/C/D",IF(Z12="A",1,IF(Z12="B",0.67,IF(Z12="C",0.33,IF(Z12="D",0,"Blm Diisi")))),IF($G$12="A/B/C/D/E",IF(Z12="A",1,IF(Z12="B",0.75,IF(Z12="C",0.5,IF(Z12="D",0.25,IF(Z12="E",0,"Blm Diisi"))))),IF($G$12="%",IF(Z12="","Blm Diisi",Z12),IF($G$12="Jumlah",IF(Z12="","Blm Diisi",""),IF($G$12="Rupiah",IF(Z12="","Blm Diisi",""),IF($G$12="","","-"))))))))</f>
        <v>0.67</v>
      </c>
      <c r="AB12" s="26">
        <f>(AA12*$E$12)*100</f>
        <v>4.0199999999999996</v>
      </c>
      <c r="AC12" s="38" t="s">
        <v>25</v>
      </c>
      <c r="AD12" s="39">
        <f>IF($G$12="Ya/Tidak",IF(AC12="Ya",1,IF(AC12="Tidak",0,"Blm Diisi")),IF($G$12="A/B/C",IF(AC12="A",1,IF(AC12="B",0.5,IF(AC12="C",0,"Blm Diisi"))),IF($G$12="A/B/C/D",IF(AC12="A",1,IF(AC12="B",0.67,IF(AC12="C",0.33,IF(AC12="D",0,"Blm Diisi")))),IF($G$12="A/B/C/D/E",IF(AC12="A",1,IF(AC12="B",0.75,IF(AC12="C",0.5,IF(AC12="D",0.25,IF(AC12="E",0,"Blm Diisi"))))),IF($G$12="%",IF(AC12="","Blm Diisi",AC12),IF($G$12="Jumlah",IF(AC12="","Blm Diisi",""),IF($G$12="Rupiah",IF(AC12="","Blm Diisi",""),IF($G$12="","","-"))))))))</f>
        <v>0.67</v>
      </c>
      <c r="AE12" s="26">
        <f>(AD12*$E$12)*100</f>
        <v>4.0199999999999996</v>
      </c>
      <c r="AF12" s="38" t="s">
        <v>25</v>
      </c>
      <c r="AG12" s="39">
        <f>IF($G$12="Ya/Tidak",IF(AF12="Ya",1,IF(AF12="Tidak",0,"Blm Diisi")),IF($G$12="A/B/C",IF(AF12="A",1,IF(AF12="B",0.5,IF(AF12="C",0,"Blm Diisi"))),IF($G$12="A/B/C/D",IF(AF12="A",1,IF(AF12="B",0.67,IF(AF12="C",0.33,IF(AF12="D",0,"Blm Diisi")))),IF($G$12="A/B/C/D/E",IF(AF12="A",1,IF(AF12="B",0.75,IF(AF12="C",0.5,IF(AF12="D",0.25,IF(AF12="E",0,"Blm Diisi"))))),IF($G$12="%",IF(AF12="","Blm Diisi",AF12),IF($G$12="Jumlah",IF(AF12="","Blm Diisi",""),IF($G$12="Rupiah",IF(AF12="","Blm Diisi",""),IF($G$12="","","-"))))))))</f>
        <v>0.67</v>
      </c>
      <c r="AH12" s="26">
        <f>(AG12*$E$12)*100</f>
        <v>4.0199999999999996</v>
      </c>
      <c r="AI12" s="103"/>
      <c r="AJ12" s="95" t="s">
        <v>19</v>
      </c>
      <c r="AK12" s="93">
        <f t="shared" ref="AK12:AK25" si="0">IF(G12="Ya/Tidak",IF(AJ12="Ya",1,IF(AJ12="Tidak",0,"Blm Diisi")),IF(G12="A/B/C",IF(AJ12="A",1,IF(AJ12="B",0.5,IF(AJ12="C",0,"Blm Diisi"))),IF(G12="A/B/C/D",IF(AJ12="A",1,IF(AJ12="B",0.666667,IF(AJ12="C",0.3333333,IF(AJ12="D",0,"Blm Diisi")))),IF(G12="A/B/C/D/E",IF(AJ12="A",1,IF(AJ12="B",0.75,IF(AJ12="C",0.5,IF(AJ12="D",0.25,IF(AJ12="E",0,"Blm Diisi"))))),IF(G12="%",IF(AJ12="","Blm Diisi",AJ12),IF(G12="Jumlah",IF(AJ12="","Blm Diisi",""),IF(G12="Rupiah",IF(AJ12="","Blm Diisi",""),IF(G12="","","-"))))))))</f>
        <v>1</v>
      </c>
      <c r="AL12" s="26">
        <f>(AK12*$E$12)*100</f>
        <v>6</v>
      </c>
      <c r="AM12" s="110"/>
      <c r="AN12" s="27"/>
      <c r="AO12" s="27" t="s">
        <v>89</v>
      </c>
    </row>
    <row r="13" spans="1:42" ht="294.95" customHeight="1">
      <c r="B13" s="32"/>
      <c r="C13" s="33" t="s">
        <v>26</v>
      </c>
      <c r="D13" s="34" t="s">
        <v>21</v>
      </c>
      <c r="E13" s="35">
        <v>0.1</v>
      </c>
      <c r="F13" s="36" t="s">
        <v>22</v>
      </c>
      <c r="G13" s="37" t="s">
        <v>23</v>
      </c>
      <c r="H13" s="38" t="s">
        <v>19</v>
      </c>
      <c r="I13" s="39">
        <f>IF($G$13="Ya/Tidak",IF(H13="Ya",1,IF(H13="Tidak",0,"Blm Diisi")),IF($G$13="A/B/C",IF(H13="A",1,IF(H13="B",0.5,IF(H13="C",0,"Blm Diisi"))),IF($G$13="A/B/C/D",IF(H13="A",1,IF(H13="B",0.67,IF(H13="C",0.33,IF(H13="D",0,"Blm Diisi")))),IF($G$13="A/B/C/D/E",IF(H13="A",1,IF(H13="B",0.75,IF(H13="C",0.5,IF(H13="D",0.25,IF(H13="E",0,"Blm Diisi"))))),IF($G$13="%",IF(H13="","Blm Diisi",H13),IF($G$13="Jumlah",IF(H13="","Blm Diisi",""),IF($G$13="Rupiah",IF(H13="","Blm Diisi",""),IF($G$13="","","-"))))))))</f>
        <v>1</v>
      </c>
      <c r="J13" s="26">
        <f>(I13*$E$13)*100</f>
        <v>10</v>
      </c>
      <c r="K13" s="38" t="s">
        <v>19</v>
      </c>
      <c r="L13" s="39">
        <f>IF($G$13="Ya/Tidak",IF(K13="Ya",1,IF(K13="Tidak",0,"Blm Diisi")),IF($G$13="A/B/C",IF(K13="A",1,IF(K13="B",0.5,IF(K13="C",0,"Blm Diisi"))),IF($G$13="A/B/C/D",IF(K13="A",1,IF(K13="B",0.67,IF(K13="C",0.33,IF(K13="D",0,"Blm Diisi")))),IF($G$13="A/B/C/D/E",IF(K13="A",1,IF(K13="B",0.75,IF(K13="C",0.5,IF(K13="D",0.25,IF(K13="E",0,"Blm Diisi"))))),IF($G$13="%",IF(K13="","Blm Diisi",K13),IF($G$13="Jumlah",IF(K13="","Blm Diisi",""),IF($G$13="Rupiah",IF(K13="","Blm Diisi",""),IF($G$13="","","-"))))))))</f>
        <v>1</v>
      </c>
      <c r="M13" s="26">
        <f>(L13*$E$13)*100</f>
        <v>10</v>
      </c>
      <c r="N13" s="38" t="s">
        <v>19</v>
      </c>
      <c r="O13" s="39">
        <f>IF($G$13="Ya/Tidak",IF(N13="Ya",1,IF(N13="Tidak",0,"Blm Diisi")),IF($G$13="A/B/C",IF(N13="A",1,IF(N13="B",0.5,IF(N13="C",0,"Blm Diisi"))),IF($G$13="A/B/C/D",IF(N13="A",1,IF(N13="B",0.67,IF(N13="C",0.33,IF(N13="D",0,"Blm Diisi")))),IF($G$13="A/B/C/D/E",IF(N13="A",1,IF(N13="B",0.75,IF(N13="C",0.5,IF(N13="D",0.25,IF(N13="E",0,"Blm Diisi"))))),IF($G$13="%",IF(N13="","Blm Diisi",N13),IF($G$13="Jumlah",IF(N13="","Blm Diisi",""),IF($G$13="Rupiah",IF(N13="","Blm Diisi",""),IF($G$13="","","-"))))))))</f>
        <v>1</v>
      </c>
      <c r="P13" s="26">
        <f>(O13*$E$13)*100</f>
        <v>10</v>
      </c>
      <c r="Q13" s="38" t="s">
        <v>19</v>
      </c>
      <c r="R13" s="39">
        <f>IF($G$13="Ya/Tidak",IF(Q13="Ya",1,IF(Q13="Tidak",0,"Blm Diisi")),IF($G$13="A/B/C",IF(Q13="A",1,IF(Q13="B",0.5,IF(Q13="C",0,"Blm Diisi"))),IF($G$13="A/B/C/D",IF(Q13="A",1,IF(Q13="B",0.67,IF(Q13="C",0.33,IF(Q13="D",0,"Blm Diisi")))),IF($G$13="A/B/C/D/E",IF(Q13="A",1,IF(Q13="B",0.75,IF(Q13="C",0.5,IF(Q13="D",0.25,IF(Q13="E",0,"Blm Diisi"))))),IF($G$13="%",IF(Q13="","Blm Diisi",Q13),IF($G$13="Jumlah",IF(Q13="","Blm Diisi",""),IF($G$13="Rupiah",IF(Q13="","Blm Diisi",""),IF($G$13="","","-"))))))))</f>
        <v>1</v>
      </c>
      <c r="S13" s="26">
        <f>(R13*$E$13)*100</f>
        <v>10</v>
      </c>
      <c r="T13" s="38" t="s">
        <v>19</v>
      </c>
      <c r="U13" s="39">
        <f>IF($G$13="Ya/Tidak",IF(T13="Ya",1,IF(T13="Tidak",0,"Blm Diisi")),IF($G$13="A/B/C",IF(T13="A",1,IF(T13="B",0.5,IF(T13="C",0,"Blm Diisi"))),IF($G$13="A/B/C/D",IF(T13="A",1,IF(T13="B",0.67,IF(T13="C",0.33,IF(T13="D",0,"Blm Diisi")))),IF($G$13="A/B/C/D/E",IF(T13="A",1,IF(T13="B",0.75,IF(T13="C",0.5,IF(T13="D",0.25,IF(T13="E",0,"Blm Diisi"))))),IF($G$13="%",IF(T13="","Blm Diisi",T13),IF($G$13="Jumlah",IF(T13="","Blm Diisi",""),IF($G$13="Rupiah",IF(T13="","Blm Diisi",""),IF($G$13="","","-"))))))))</f>
        <v>1</v>
      </c>
      <c r="V13" s="26">
        <f>(U13*$E$13)*100</f>
        <v>10</v>
      </c>
      <c r="W13" s="38" t="s">
        <v>19</v>
      </c>
      <c r="X13" s="39">
        <f>IF($G$13="Ya/Tidak",IF(W13="Ya",1,IF(W13="Tidak",0,"Blm Diisi")),IF($G$13="A/B/C",IF(W13="A",1,IF(W13="B",0.5,IF(W13="C",0,"Blm Diisi"))),IF($G$13="A/B/C/D",IF(W13="A",1,IF(W13="B",0.67,IF(W13="C",0.33,IF(W13="D",0,"Blm Diisi")))),IF($G$13="A/B/C/D/E",IF(W13="A",1,IF(W13="B",0.75,IF(W13="C",0.5,IF(W13="D",0.25,IF(W13="E",0,"Blm Diisi"))))),IF($G$13="%",IF(W13="","Blm Diisi",W13),IF($G$13="Jumlah",IF(W13="","Blm Diisi",""),IF($G$13="Rupiah",IF(W13="","Blm Diisi",""),IF($G$13="","","-"))))))))</f>
        <v>1</v>
      </c>
      <c r="Y13" s="26">
        <f>(X13*$E$13)*100</f>
        <v>10</v>
      </c>
      <c r="Z13" s="38" t="s">
        <v>19</v>
      </c>
      <c r="AA13" s="39">
        <f>IF($G$13="Ya/Tidak",IF(Z13="Ya",1,IF(Z13="Tidak",0,"Blm Diisi")),IF($G$13="A/B/C",IF(Z13="A",1,IF(Z13="B",0.5,IF(Z13="C",0,"Blm Diisi"))),IF($G$13="A/B/C/D",IF(Z13="A",1,IF(Z13="B",0.67,IF(Z13="C",0.33,IF(Z13="D",0,"Blm Diisi")))),IF($G$13="A/B/C/D/E",IF(Z13="A",1,IF(Z13="B",0.75,IF(Z13="C",0.5,IF(Z13="D",0.25,IF(Z13="E",0,"Blm Diisi"))))),IF($G$13="%",IF(Z13="","Blm Diisi",Z13),IF($G$13="Jumlah",IF(Z13="","Blm Diisi",""),IF($G$13="Rupiah",IF(Z13="","Blm Diisi",""),IF($G$13="","","-"))))))))</f>
        <v>1</v>
      </c>
      <c r="AB13" s="26">
        <f>(AA13*$E$13)*100</f>
        <v>10</v>
      </c>
      <c r="AC13" s="38" t="s">
        <v>19</v>
      </c>
      <c r="AD13" s="39">
        <f>IF($G$13="Ya/Tidak",IF(AC13="Ya",1,IF(AC13="Tidak",0,"Blm Diisi")),IF($G$13="A/B/C",IF(AC13="A",1,IF(AC13="B",0.5,IF(AC13="C",0,"Blm Diisi"))),IF($G$13="A/B/C/D",IF(AC13="A",1,IF(AC13="B",0.67,IF(AC13="C",0.33,IF(AC13="D",0,"Blm Diisi")))),IF($G$13="A/B/C/D/E",IF(AC13="A",1,IF(AC13="B",0.75,IF(AC13="C",0.5,IF(AC13="D",0.25,IF(AC13="E",0,"Blm Diisi"))))),IF($G$13="%",IF(AC13="","Blm Diisi",AC13),IF($G$13="Jumlah",IF(AC13="","Blm Diisi",""),IF($G$13="Rupiah",IF(AC13="","Blm Diisi",""),IF($G$13="","","-"))))))))</f>
        <v>1</v>
      </c>
      <c r="AE13" s="26">
        <f>(AD13*$E$13)*100</f>
        <v>10</v>
      </c>
      <c r="AF13" s="38" t="s">
        <v>19</v>
      </c>
      <c r="AG13" s="39">
        <f>IF($G$13="Ya/Tidak",IF(AF13="Ya",1,IF(AF13="Tidak",0,"Blm Diisi")),IF($G$13="A/B/C",IF(AF13="A",1,IF(AF13="B",0.5,IF(AF13="C",0,"Blm Diisi"))),IF($G$13="A/B/C/D",IF(AF13="A",1,IF(AF13="B",0.67,IF(AF13="C",0.33,IF(AF13="D",0,"Blm Diisi")))),IF($G$13="A/B/C/D/E",IF(AF13="A",1,IF(AF13="B",0.75,IF(AF13="C",0.5,IF(AF13="D",0.25,IF(AF13="E",0,"Blm Diisi"))))),IF($G$13="%",IF(AF13="","Blm Diisi",AF13),IF($G$13="Jumlah",IF(AF13="","Blm Diisi",""),IF($G$13="Rupiah",IF(AF13="","Blm Diisi",""),IF($G$13="","","-"))))))))</f>
        <v>1</v>
      </c>
      <c r="AH13" s="26">
        <f>(AG13*$E$13)*100</f>
        <v>10</v>
      </c>
      <c r="AI13" s="103"/>
      <c r="AJ13" s="95" t="s">
        <v>19</v>
      </c>
      <c r="AK13" s="93">
        <f t="shared" si="0"/>
        <v>1</v>
      </c>
      <c r="AL13" s="26">
        <f>(AK13*$E$13)*100</f>
        <v>10</v>
      </c>
      <c r="AM13" s="110"/>
      <c r="AN13" s="27"/>
      <c r="AO13" s="27" t="s">
        <v>90</v>
      </c>
    </row>
    <row r="14" spans="1:42" ht="219.75" customHeight="1">
      <c r="B14" s="41"/>
      <c r="C14" s="42" t="s">
        <v>30</v>
      </c>
      <c r="D14" s="43" t="s">
        <v>27</v>
      </c>
      <c r="E14" s="44">
        <v>0.02</v>
      </c>
      <c r="F14" s="45" t="s">
        <v>64</v>
      </c>
      <c r="G14" s="46" t="s">
        <v>23</v>
      </c>
      <c r="H14" s="47" t="s">
        <v>25</v>
      </c>
      <c r="I14" s="39">
        <f>IF($G$13="Ya/Tidak",IF(H14="Ya",1,IF(H14="Tidak",0,"Blm Diisi")),IF($G$13="A/B/C",IF(H14="A",1,IF(H14="B",0.5,IF(H14="C",0,"Blm Diisi"))),IF($G$13="A/B/C/D",IF(H14="A",1,IF(H14="B",0.67,IF(H14="C",0.33,IF(H14="D",0,"Blm Diisi")))),IF($G$13="A/B/C/D/E",IF(H14="A",1,IF(H14="B",0.75,IF(H14="C",0.5,IF(H14="D",0.25,IF(H14="E",0,"Blm Diisi"))))),IF($G$13="%",IF(H14="","Blm Diisi",H14),IF($G$13="Jumlah",IF(H14="","Blm Diisi",""),IF($G$13="Rupiah",IF(H14="","Blm Diisi",""),IF($G$13="","","-"))))))))</f>
        <v>0.67</v>
      </c>
      <c r="J14" s="26">
        <f>(I14*$E$14)*100</f>
        <v>1.34</v>
      </c>
      <c r="K14" s="47" t="s">
        <v>25</v>
      </c>
      <c r="L14" s="39">
        <f>IF($G$13="Ya/Tidak",IF(K14="Ya",1,IF(K14="Tidak",0,"Blm Diisi")),IF($G$13="A/B/C",IF(K14="A",1,IF(K14="B",0.5,IF(K14="C",0,"Blm Diisi"))),IF($G$13="A/B/C/D",IF(K14="A",1,IF(K14="B",0.67,IF(K14="C",0.33,IF(K14="D",0,"Blm Diisi")))),IF($G$13="A/B/C/D/E",IF(K14="A",1,IF(K14="B",0.75,IF(K14="C",0.5,IF(K14="D",0.25,IF(K14="E",0,"Blm Diisi"))))),IF($G$13="%",IF(K14="","Blm Diisi",K14),IF($G$13="Jumlah",IF(K14="","Blm Diisi",""),IF($G$13="Rupiah",IF(K14="","Blm Diisi",""),IF($G$13="","","-"))))))))</f>
        <v>0.67</v>
      </c>
      <c r="M14" s="26">
        <f>(L14*$E$14)*100</f>
        <v>1.34</v>
      </c>
      <c r="N14" s="47" t="s">
        <v>25</v>
      </c>
      <c r="O14" s="39">
        <f>IF($G$13="Ya/Tidak",IF(N14="Ya",1,IF(N14="Tidak",0,"Blm Diisi")),IF($G$13="A/B/C",IF(N14="A",1,IF(N14="B",0.5,IF(N14="C",0,"Blm Diisi"))),IF($G$13="A/B/C/D",IF(N14="A",1,IF(N14="B",0.67,IF(N14="C",0.33,IF(N14="D",0,"Blm Diisi")))),IF($G$13="A/B/C/D/E",IF(N14="A",1,IF(N14="B",0.75,IF(N14="C",0.5,IF(N14="D",0.25,IF(N14="E",0,"Blm Diisi"))))),IF($G$13="%",IF(N14="","Blm Diisi",N14),IF($G$13="Jumlah",IF(N14="","Blm Diisi",""),IF($G$13="Rupiah",IF(N14="","Blm Diisi",""),IF($G$13="","","-"))))))))</f>
        <v>0.67</v>
      </c>
      <c r="P14" s="26">
        <f>(O14*$E$14)*100</f>
        <v>1.34</v>
      </c>
      <c r="Q14" s="47" t="s">
        <v>25</v>
      </c>
      <c r="R14" s="39">
        <f>IF($G$13="Ya/Tidak",IF(Q14="Ya",1,IF(Q14="Tidak",0,"Blm Diisi")),IF($G$13="A/B/C",IF(Q14="A",1,IF(Q14="B",0.5,IF(Q14="C",0,"Blm Diisi"))),IF($G$13="A/B/C/D",IF(Q14="A",1,IF(Q14="B",0.67,IF(Q14="C",0.33,IF(Q14="D",0,"Blm Diisi")))),IF($G$13="A/B/C/D/E",IF(Q14="A",1,IF(Q14="B",0.75,IF(Q14="C",0.5,IF(Q14="D",0.25,IF(Q14="E",0,"Blm Diisi"))))),IF($G$13="%",IF(Q14="","Blm Diisi",Q14),IF($G$13="Jumlah",IF(Q14="","Blm Diisi",""),IF($G$13="Rupiah",IF(Q14="","Blm Diisi",""),IF($G$13="","","-"))))))))</f>
        <v>0.67</v>
      </c>
      <c r="S14" s="26">
        <f>(R14*$E$14)*100</f>
        <v>1.34</v>
      </c>
      <c r="T14" s="47" t="s">
        <v>19</v>
      </c>
      <c r="U14" s="39">
        <f>IF($G$13="Ya/Tidak",IF(T14="Ya",1,IF(T14="Tidak",0,"Blm Diisi")),IF($G$13="A/B/C",IF(T14="A",1,IF(T14="B",0.5,IF(T14="C",0,"Blm Diisi"))),IF($G$13="A/B/C/D",IF(T14="A",1,IF(T14="B",0.67,IF(T14="C",0.33,IF(T14="D",0,"Blm Diisi")))),IF($G$13="A/B/C/D/E",IF(T14="A",1,IF(T14="B",0.75,IF(T14="C",0.5,IF(T14="D",0.25,IF(T14="E",0,"Blm Diisi"))))),IF($G$13="%",IF(T14="","Blm Diisi",T14),IF($G$13="Jumlah",IF(T14="","Blm Diisi",""),IF($G$13="Rupiah",IF(T14="","Blm Diisi",""),IF($G$13="","","-"))))))))</f>
        <v>1</v>
      </c>
      <c r="V14" s="26">
        <f>(U14*$E$14)*100</f>
        <v>2</v>
      </c>
      <c r="W14" s="47" t="s">
        <v>25</v>
      </c>
      <c r="X14" s="39">
        <f>IF($G$13="Ya/Tidak",IF(W14="Ya",1,IF(W14="Tidak",0,"Blm Diisi")),IF($G$13="A/B/C",IF(W14="A",1,IF(W14="B",0.5,IF(W14="C",0,"Blm Diisi"))),IF($G$13="A/B/C/D",IF(W14="A",1,IF(W14="B",0.67,IF(W14="C",0.33,IF(W14="D",0,"Blm Diisi")))),IF($G$13="A/B/C/D/E",IF(W14="A",1,IF(W14="B",0.75,IF(W14="C",0.5,IF(W14="D",0.25,IF(W14="E",0,"Blm Diisi"))))),IF($G$13="%",IF(W14="","Blm Diisi",W14),IF($G$13="Jumlah",IF(W14="","Blm Diisi",""),IF($G$13="Rupiah",IF(W14="","Blm Diisi",""),IF($G$13="","","-"))))))))</f>
        <v>0.67</v>
      </c>
      <c r="Y14" s="26">
        <f>(X14*$E$14)*100</f>
        <v>1.34</v>
      </c>
      <c r="Z14" s="47" t="s">
        <v>25</v>
      </c>
      <c r="AA14" s="39">
        <f>IF($G$13="Ya/Tidak",IF(Z14="Ya",1,IF(Z14="Tidak",0,"Blm Diisi")),IF($G$13="A/B/C",IF(Z14="A",1,IF(Z14="B",0.5,IF(Z14="C",0,"Blm Diisi"))),IF($G$13="A/B/C/D",IF(Z14="A",1,IF(Z14="B",0.67,IF(Z14="C",0.33,IF(Z14="D",0,"Blm Diisi")))),IF($G$13="A/B/C/D/E",IF(Z14="A",1,IF(Z14="B",0.75,IF(Z14="C",0.5,IF(Z14="D",0.25,IF(Z14="E",0,"Blm Diisi"))))),IF($G$13="%",IF(Z14="","Blm Diisi",Z14),IF($G$13="Jumlah",IF(Z14="","Blm Diisi",""),IF($G$13="Rupiah",IF(Z14="","Blm Diisi",""),IF($G$13="","","-"))))))))</f>
        <v>0.67</v>
      </c>
      <c r="AB14" s="26">
        <f>(AA14*$E$14)*100</f>
        <v>1.34</v>
      </c>
      <c r="AC14" s="47" t="s">
        <v>25</v>
      </c>
      <c r="AD14" s="39">
        <f>IF($G$13="Ya/Tidak",IF(AC14="Ya",1,IF(AC14="Tidak",0,"Blm Diisi")),IF($G$13="A/B/C",IF(AC14="A",1,IF(AC14="B",0.5,IF(AC14="C",0,"Blm Diisi"))),IF($G$13="A/B/C/D",IF(AC14="A",1,IF(AC14="B",0.67,IF(AC14="C",0.33,IF(AC14="D",0,"Blm Diisi")))),IF($G$13="A/B/C/D/E",IF(AC14="A",1,IF(AC14="B",0.75,IF(AC14="C",0.5,IF(AC14="D",0.25,IF(AC14="E",0,"Blm Diisi"))))),IF($G$13="%",IF(AC14="","Blm Diisi",AC14),IF($G$13="Jumlah",IF(AC14="","Blm Diisi",""),IF($G$13="Rupiah",IF(AC14="","Blm Diisi",""),IF($G$13="","","-"))))))))</f>
        <v>0.67</v>
      </c>
      <c r="AE14" s="26">
        <f>(AD14*$E$14)*100</f>
        <v>1.34</v>
      </c>
      <c r="AF14" s="47" t="s">
        <v>25</v>
      </c>
      <c r="AG14" s="39">
        <f>IF($G$13="Ya/Tidak",IF(AF14="Ya",1,IF(AF14="Tidak",0,"Blm Diisi")),IF($G$13="A/B/C",IF(AF14="A",1,IF(AF14="B",0.5,IF(AF14="C",0,"Blm Diisi"))),IF($G$13="A/B/C/D",IF(AF14="A",1,IF(AF14="B",0.67,IF(AF14="C",0.33,IF(AF14="D",0,"Blm Diisi")))),IF($G$13="A/B/C/D/E",IF(AF14="A",1,IF(AF14="B",0.75,IF(AF14="C",0.5,IF(AF14="D",0.25,IF(AF14="E",0,"Blm Diisi"))))),IF($G$13="%",IF(AF14="","Blm Diisi",AF14),IF($G$13="Jumlah",IF(AF14="","Blm Diisi",""),IF($G$13="Rupiah",IF(AF14="","Blm Diisi",""),IF($G$13="","","-"))))))))</f>
        <v>0.67</v>
      </c>
      <c r="AH14" s="26">
        <f>(AG14*$E$14)*100</f>
        <v>1.34</v>
      </c>
      <c r="AI14" s="103"/>
      <c r="AJ14" s="95" t="s">
        <v>19</v>
      </c>
      <c r="AK14" s="93">
        <f t="shared" si="0"/>
        <v>1</v>
      </c>
      <c r="AL14" s="26">
        <f>(AK14*$E$14)*100</f>
        <v>2</v>
      </c>
      <c r="AM14" s="26"/>
      <c r="AN14" s="27"/>
      <c r="AO14" s="27" t="s">
        <v>91</v>
      </c>
    </row>
    <row r="15" spans="1:42" ht="204" customHeight="1">
      <c r="B15" s="32"/>
      <c r="C15" s="33" t="s">
        <v>31</v>
      </c>
      <c r="D15" s="43" t="s">
        <v>77</v>
      </c>
      <c r="E15" s="44">
        <v>0.02</v>
      </c>
      <c r="F15" s="45" t="s">
        <v>78</v>
      </c>
      <c r="G15" s="46" t="s">
        <v>23</v>
      </c>
      <c r="H15" s="47" t="s">
        <v>25</v>
      </c>
      <c r="I15" s="39">
        <f>IF($G$13="Ya/Tidak",IF(H15="Ya",1,IF(H15="Tidak",0,"Blm Diisi")),IF($G$13="A/B/C",IF(H15="A",1,IF(H15="B",0.5,IF(H15="C",0,"Blm Diisi"))),IF($G$13="A/B/C/D",IF(H15="A",1,IF(H15="B",0.67,IF(H15="C",0.33,IF(H15="D",0,"Blm Diisi")))),IF($G$13="A/B/C/D/E",IF(H15="A",1,IF(H15="B",0.75,IF(H15="C",0.5,IF(H15="D",0.25,IF(H15="E",0,"Blm Diisi"))))),IF($G$13="%",IF(H15="","Blm Diisi",H15),IF($G$13="Jumlah",IF(H15="","Blm Diisi",""),IF($G$13="Rupiah",IF(H15="","Blm Diisi",""),IF($G$13="","","-"))))))))</f>
        <v>0.67</v>
      </c>
      <c r="J15" s="26">
        <f>(I15*$E$14)*100</f>
        <v>1.34</v>
      </c>
      <c r="K15" s="47" t="s">
        <v>25</v>
      </c>
      <c r="L15" s="39">
        <f>IF($G$13="Ya/Tidak",IF(K15="Ya",1,IF(K15="Tidak",0,"Blm Diisi")),IF($G$13="A/B/C",IF(K15="A",1,IF(K15="B",0.5,IF(K15="C",0,"Blm Diisi"))),IF($G$13="A/B/C/D",IF(K15="A",1,IF(K15="B",0.67,IF(K15="C",0.33,IF(K15="D",0,"Blm Diisi")))),IF($G$13="A/B/C/D/E",IF(K15="A",1,IF(K15="B",0.75,IF(K15="C",0.5,IF(K15="D",0.25,IF(K15="E",0,"Blm Diisi"))))),IF($G$13="%",IF(K15="","Blm Diisi",K15),IF($G$13="Jumlah",IF(K15="","Blm Diisi",""),IF($G$13="Rupiah",IF(K15="","Blm Diisi",""),IF($G$13="","","-"))))))))</f>
        <v>0.67</v>
      </c>
      <c r="M15" s="26">
        <f>(L15*$E$14)*100</f>
        <v>1.34</v>
      </c>
      <c r="N15" s="47" t="s">
        <v>25</v>
      </c>
      <c r="O15" s="39">
        <f>IF($G$13="Ya/Tidak",IF(N15="Ya",1,IF(N15="Tidak",0,"Blm Diisi")),IF($G$13="A/B/C",IF(N15="A",1,IF(N15="B",0.5,IF(N15="C",0,"Blm Diisi"))),IF($G$13="A/B/C/D",IF(N15="A",1,IF(N15="B",0.67,IF(N15="C",0.33,IF(N15="D",0,"Blm Diisi")))),IF($G$13="A/B/C/D/E",IF(N15="A",1,IF(N15="B",0.75,IF(N15="C",0.5,IF(N15="D",0.25,IF(N15="E",0,"Blm Diisi"))))),IF($G$13="%",IF(N15="","Blm Diisi",N15),IF($G$13="Jumlah",IF(N15="","Blm Diisi",""),IF($G$13="Rupiah",IF(N15="","Blm Diisi",""),IF($G$13="","","-"))))))))</f>
        <v>0.67</v>
      </c>
      <c r="P15" s="26">
        <f>(O15*$E$14)*100</f>
        <v>1.34</v>
      </c>
      <c r="Q15" s="47" t="s">
        <v>25</v>
      </c>
      <c r="R15" s="39">
        <f>IF($G$13="Ya/Tidak",IF(Q15="Ya",1,IF(Q15="Tidak",0,"Blm Diisi")),IF($G$13="A/B/C",IF(Q15="A",1,IF(Q15="B",0.5,IF(Q15="C",0,"Blm Diisi"))),IF($G$13="A/B/C/D",IF(Q15="A",1,IF(Q15="B",0.67,IF(Q15="C",0.33,IF(Q15="D",0,"Blm Diisi")))),IF($G$13="A/B/C/D/E",IF(Q15="A",1,IF(Q15="B",0.75,IF(Q15="C",0.5,IF(Q15="D",0.25,IF(Q15="E",0,"Blm Diisi"))))),IF($G$13="%",IF(Q15="","Blm Diisi",Q15),IF($G$13="Jumlah",IF(Q15="","Blm Diisi",""),IF($G$13="Rupiah",IF(Q15="","Blm Diisi",""),IF($G$13="","","-"))))))))</f>
        <v>0.67</v>
      </c>
      <c r="S15" s="26">
        <f>(R15*$E$14)*100</f>
        <v>1.34</v>
      </c>
      <c r="T15" s="47" t="s">
        <v>19</v>
      </c>
      <c r="U15" s="39">
        <f>IF($G$13="Ya/Tidak",IF(T15="Ya",1,IF(T15="Tidak",0,"Blm Diisi")),IF($G$13="A/B/C",IF(T15="A",1,IF(T15="B",0.5,IF(T15="C",0,"Blm Diisi"))),IF($G$13="A/B/C/D",IF(T15="A",1,IF(T15="B",0.67,IF(T15="C",0.33,IF(T15="D",0,"Blm Diisi")))),IF($G$13="A/B/C/D/E",IF(T15="A",1,IF(T15="B",0.75,IF(T15="C",0.5,IF(T15="D",0.25,IF(T15="E",0,"Blm Diisi"))))),IF($G$13="%",IF(T15="","Blm Diisi",T15),IF($G$13="Jumlah",IF(T15="","Blm Diisi",""),IF($G$13="Rupiah",IF(T15="","Blm Diisi",""),IF($G$13="","","-"))))))))</f>
        <v>1</v>
      </c>
      <c r="V15" s="26">
        <f>(U15*$E$14)*100</f>
        <v>2</v>
      </c>
      <c r="W15" s="47" t="s">
        <v>25</v>
      </c>
      <c r="X15" s="39">
        <f>IF($G$13="Ya/Tidak",IF(W15="Ya",1,IF(W15="Tidak",0,"Blm Diisi")),IF($G$13="A/B/C",IF(W15="A",1,IF(W15="B",0.5,IF(W15="C",0,"Blm Diisi"))),IF($G$13="A/B/C/D",IF(W15="A",1,IF(W15="B",0.67,IF(W15="C",0.33,IF(W15="D",0,"Blm Diisi")))),IF($G$13="A/B/C/D/E",IF(W15="A",1,IF(W15="B",0.75,IF(W15="C",0.5,IF(W15="D",0.25,IF(W15="E",0,"Blm Diisi"))))),IF($G$13="%",IF(W15="","Blm Diisi",W15),IF($G$13="Jumlah",IF(W15="","Blm Diisi",""),IF($G$13="Rupiah",IF(W15="","Blm Diisi",""),IF($G$13="","","-"))))))))</f>
        <v>0.67</v>
      </c>
      <c r="Y15" s="26">
        <f>(X15*$E$14)*100</f>
        <v>1.34</v>
      </c>
      <c r="Z15" s="47" t="s">
        <v>25</v>
      </c>
      <c r="AA15" s="39">
        <f>IF($G$13="Ya/Tidak",IF(Z15="Ya",1,IF(Z15="Tidak",0,"Blm Diisi")),IF($G$13="A/B/C",IF(Z15="A",1,IF(Z15="B",0.5,IF(Z15="C",0,"Blm Diisi"))),IF($G$13="A/B/C/D",IF(Z15="A",1,IF(Z15="B",0.67,IF(Z15="C",0.33,IF(Z15="D",0,"Blm Diisi")))),IF($G$13="A/B/C/D/E",IF(Z15="A",1,IF(Z15="B",0.75,IF(Z15="C",0.5,IF(Z15="D",0.25,IF(Z15="E",0,"Blm Diisi"))))),IF($G$13="%",IF(Z15="","Blm Diisi",Z15),IF($G$13="Jumlah",IF(Z15="","Blm Diisi",""),IF($G$13="Rupiah",IF(Z15="","Blm Diisi",""),IF($G$13="","","-"))))))))</f>
        <v>0.67</v>
      </c>
      <c r="AB15" s="26">
        <f>(AA15*$E$14)*100</f>
        <v>1.34</v>
      </c>
      <c r="AC15" s="47" t="s">
        <v>25</v>
      </c>
      <c r="AD15" s="39">
        <f>IF($G$13="Ya/Tidak",IF(AC15="Ya",1,IF(AC15="Tidak",0,"Blm Diisi")),IF($G$13="A/B/C",IF(AC15="A",1,IF(AC15="B",0.5,IF(AC15="C",0,"Blm Diisi"))),IF($G$13="A/B/C/D",IF(AC15="A",1,IF(AC15="B",0.67,IF(AC15="C",0.33,IF(AC15="D",0,"Blm Diisi")))),IF($G$13="A/B/C/D/E",IF(AC15="A",1,IF(AC15="B",0.75,IF(AC15="C",0.5,IF(AC15="D",0.25,IF(AC15="E",0,"Blm Diisi"))))),IF($G$13="%",IF(AC15="","Blm Diisi",AC15),IF($G$13="Jumlah",IF(AC15="","Blm Diisi",""),IF($G$13="Rupiah",IF(AC15="","Blm Diisi",""),IF($G$13="","","-"))))))))</f>
        <v>0.67</v>
      </c>
      <c r="AE15" s="26">
        <f>(AD15*$E$14)*100</f>
        <v>1.34</v>
      </c>
      <c r="AF15" s="47" t="s">
        <v>25</v>
      </c>
      <c r="AG15" s="39">
        <f>IF($G$13="Ya/Tidak",IF(AF15="Ya",1,IF(AF15="Tidak",0,"Blm Diisi")),IF($G$13="A/B/C",IF(AF15="A",1,IF(AF15="B",0.5,IF(AF15="C",0,"Blm Diisi"))),IF($G$13="A/B/C/D",IF(AF15="A",1,IF(AF15="B",0.67,IF(AF15="C",0.33,IF(AF15="D",0,"Blm Diisi")))),IF($G$13="A/B/C/D/E",IF(AF15="A",1,IF(AF15="B",0.75,IF(AF15="C",0.5,IF(AF15="D",0.25,IF(AF15="E",0,"Blm Diisi"))))),IF($G$13="%",IF(AF15="","Blm Diisi",AF15),IF($G$13="Jumlah",IF(AF15="","Blm Diisi",""),IF($G$13="Rupiah",IF(AF15="","Blm Diisi",""),IF($G$13="","","-"))))))))</f>
        <v>0.67</v>
      </c>
      <c r="AH15" s="26">
        <f>(AG15*$E$14)*100</f>
        <v>1.34</v>
      </c>
      <c r="AI15" s="103"/>
      <c r="AJ15" s="95" t="s">
        <v>19</v>
      </c>
      <c r="AK15" s="93">
        <f t="shared" si="0"/>
        <v>1</v>
      </c>
      <c r="AL15" s="26">
        <f>(AK15*$E$14)*100</f>
        <v>2</v>
      </c>
      <c r="AM15" s="110"/>
      <c r="AN15" s="128"/>
      <c r="AO15" s="128" t="s">
        <v>92</v>
      </c>
    </row>
    <row r="16" spans="1:42" ht="254.25" customHeight="1">
      <c r="B16" s="32"/>
      <c r="C16" s="33" t="s">
        <v>33</v>
      </c>
      <c r="D16" s="34" t="s">
        <v>82</v>
      </c>
      <c r="E16" s="35">
        <v>0.05</v>
      </c>
      <c r="F16" s="49" t="s">
        <v>32</v>
      </c>
      <c r="G16" s="37" t="s">
        <v>34</v>
      </c>
      <c r="H16" s="38" t="s">
        <v>25</v>
      </c>
      <c r="I16" s="39">
        <f>IF($G$16="Ya/Tidak",IF(H16="Ya",1,IF(H16="Tidak",0,"Blm Diisi")),IF($G$16="A/B/C",IF(H16="A",1,IF(H16="B",0.5,IF(H16="C",0,"Blm Diisi"))),IF($G$16="A/B/C/D",IF(H16="A",1,IF(H16="B",0.67,IF(H16="C",0.33,IF(H16="D",0,"Blm Diisi")))),IF($G$16="A/B/C/D/E",IF(H16="A",1,IF(H16="B",0.75,IF(H16="C",0.5,IF(H16="D",0.25,IF(H16="E",0,"Blm Diisi"))))),IF($G$16="%",IF(H16="","Blm Diisi",H16),IF($G$16="Jumlah",IF(H16="","Blm Diisi",""),IF($G$16="Rupiah",IF(H16="","Blm Diisi",""),IF($G$16="","","-"))))))))</f>
        <v>0.75</v>
      </c>
      <c r="J16" s="26">
        <f>(I16*$E$16)*100</f>
        <v>3.7500000000000004</v>
      </c>
      <c r="K16" s="38" t="s">
        <v>19</v>
      </c>
      <c r="L16" s="39">
        <f>IF($G$16="Ya/Tidak",IF(K16="Ya",1,IF(K16="Tidak",0,"Blm Diisi")),IF($G$16="A/B/C",IF(K16="A",1,IF(K16="B",0.5,IF(K16="C",0,"Blm Diisi"))),IF($G$16="A/B/C/D",IF(K16="A",1,IF(K16="B",0.67,IF(K16="C",0.33,IF(K16="D",0,"Blm Diisi")))),IF($G$16="A/B/C/D/E",IF(K16="A",1,IF(K16="B",0.75,IF(K16="C",0.5,IF(K16="D",0.25,IF(K16="E",0,"Blm Diisi"))))),IF($G$16="%",IF(K16="","Blm Diisi",K16),IF($G$16="Jumlah",IF(K16="","Blm Diisi",""),IF($G$16="Rupiah",IF(K16="","Blm Diisi",""),IF($G$16="","","-"))))))))</f>
        <v>1</v>
      </c>
      <c r="M16" s="26">
        <f>(L16*$E$16)*100</f>
        <v>5</v>
      </c>
      <c r="N16" s="38" t="s">
        <v>19</v>
      </c>
      <c r="O16" s="39">
        <f>IF($G$16="Ya/Tidak",IF(N16="Ya",1,IF(N16="Tidak",0,"Blm Diisi")),IF($G$16="A/B/C",IF(N16="A",1,IF(N16="B",0.5,IF(N16="C",0,"Blm Diisi"))),IF($G$16="A/B/C/D",IF(N16="A",1,IF(N16="B",0.67,IF(N16="C",0.33,IF(N16="D",0,"Blm Diisi")))),IF($G$16="A/B/C/D/E",IF(N16="A",1,IF(N16="B",0.75,IF(N16="C",0.5,IF(N16="D",0.25,IF(N16="E",0,"Blm Diisi"))))),IF($G$16="%",IF(N16="","Blm Diisi",N16),IF($G$16="Jumlah",IF(N16="","Blm Diisi",""),IF($G$16="Rupiah",IF(N16="","Blm Diisi",""),IF($G$16="","","-"))))))))</f>
        <v>1</v>
      </c>
      <c r="P16" s="26">
        <f>(O16*$E$16)*100</f>
        <v>5</v>
      </c>
      <c r="Q16" s="38" t="s">
        <v>19</v>
      </c>
      <c r="R16" s="39">
        <f>IF($G$16="Ya/Tidak",IF(Q16="Ya",1,IF(Q16="Tidak",0,"Blm Diisi")),IF($G$16="A/B/C",IF(Q16="A",1,IF(Q16="B",0.5,IF(Q16="C",0,"Blm Diisi"))),IF($G$16="A/B/C/D",IF(Q16="A",1,IF(Q16="B",0.67,IF(Q16="C",0.33,IF(Q16="D",0,"Blm Diisi")))),IF($G$16="A/B/C/D/E",IF(Q16="A",1,IF(Q16="B",0.75,IF(Q16="C",0.5,IF(Q16="D",0.25,IF(Q16="E",0,"Blm Diisi"))))),IF($G$16="%",IF(Q16="","Blm Diisi",Q16),IF($G$16="Jumlah",IF(Q16="","Blm Diisi",""),IF($G$16="Rupiah",IF(Q16="","Blm Diisi",""),IF($G$16="","","-"))))))))</f>
        <v>1</v>
      </c>
      <c r="S16" s="26">
        <f>(R16*$E$16)*100</f>
        <v>5</v>
      </c>
      <c r="T16" s="38" t="s">
        <v>19</v>
      </c>
      <c r="U16" s="39">
        <f>IF($G$16="Ya/Tidak",IF(T16="Ya",1,IF(T16="Tidak",0,"Blm Diisi")),IF($G$16="A/B/C",IF(T16="A",1,IF(T16="B",0.5,IF(T16="C",0,"Blm Diisi"))),IF($G$16="A/B/C/D",IF(T16="A",1,IF(T16="B",0.67,IF(T16="C",0.33,IF(T16="D",0,"Blm Diisi")))),IF($G$16="A/B/C/D/E",IF(T16="A",1,IF(T16="B",0.75,IF(T16="C",0.5,IF(T16="D",0.25,IF(T16="E",0,"Blm Diisi"))))),IF($G$16="%",IF(T16="","Blm Diisi",T16),IF($G$16="Jumlah",IF(T16="","Blm Diisi",""),IF($G$16="Rupiah",IF(T16="","Blm Diisi",""),IF($G$16="","","-"))))))))</f>
        <v>1</v>
      </c>
      <c r="V16" s="26">
        <f>(U16*$E$16)*100</f>
        <v>5</v>
      </c>
      <c r="W16" s="38" t="s">
        <v>19</v>
      </c>
      <c r="X16" s="39">
        <f>IF($G$16="Ya/Tidak",IF(W16="Ya",1,IF(W16="Tidak",0,"Blm Diisi")),IF($G$16="A/B/C",IF(W16="A",1,IF(W16="B",0.5,IF(W16="C",0,"Blm Diisi"))),IF($G$16="A/B/C/D",IF(W16="A",1,IF(W16="B",0.67,IF(W16="C",0.33,IF(W16="D",0,"Blm Diisi")))),IF($G$16="A/B/C/D/E",IF(W16="A",1,IF(W16="B",0.75,IF(W16="C",0.5,IF(W16="D",0.25,IF(W16="E",0,"Blm Diisi"))))),IF($G$16="%",IF(W16="","Blm Diisi",W16),IF($G$16="Jumlah",IF(W16="","Blm Diisi",""),IF($G$16="Rupiah",IF(W16="","Blm Diisi",""),IF($G$16="","","-"))))))))</f>
        <v>1</v>
      </c>
      <c r="Y16" s="26">
        <f>(X16*$E$16)*100</f>
        <v>5</v>
      </c>
      <c r="Z16" s="38" t="s">
        <v>19</v>
      </c>
      <c r="AA16" s="39">
        <f>IF($G$16="Ya/Tidak",IF(Z16="Ya",1,IF(Z16="Tidak",0,"Blm Diisi")),IF($G$16="A/B/C",IF(Z16="A",1,IF(Z16="B",0.5,IF(Z16="C",0,"Blm Diisi"))),IF($G$16="A/B/C/D",IF(Z16="A",1,IF(Z16="B",0.67,IF(Z16="C",0.33,IF(Z16="D",0,"Blm Diisi")))),IF($G$16="A/B/C/D/E",IF(Z16="A",1,IF(Z16="B",0.75,IF(Z16="C",0.5,IF(Z16="D",0.25,IF(Z16="E",0,"Blm Diisi"))))),IF($G$16="%",IF(Z16="","Blm Diisi",Z16),IF($G$16="Jumlah",IF(Z16="","Blm Diisi",""),IF($G$16="Rupiah",IF(Z16="","Blm Diisi",""),IF($G$16="","","-"))))))))</f>
        <v>1</v>
      </c>
      <c r="AB16" s="26">
        <f>(AA16*$E$16)*100</f>
        <v>5</v>
      </c>
      <c r="AC16" s="38" t="s">
        <v>19</v>
      </c>
      <c r="AD16" s="39">
        <f>IF($G$16="Ya/Tidak",IF(AC16="Ya",1,IF(AC16="Tidak",0,"Blm Diisi")),IF($G$16="A/B/C",IF(AC16="A",1,IF(AC16="B",0.5,IF(AC16="C",0,"Blm Diisi"))),IF($G$16="A/B/C/D",IF(AC16="A",1,IF(AC16="B",0.67,IF(AC16="C",0.33,IF(AC16="D",0,"Blm Diisi")))),IF($G$16="A/B/C/D/E",IF(AC16="A",1,IF(AC16="B",0.75,IF(AC16="C",0.5,IF(AC16="D",0.25,IF(AC16="E",0,"Blm Diisi"))))),IF($G$16="%",IF(AC16="","Blm Diisi",AC16),IF($G$16="Jumlah",IF(AC16="","Blm Diisi",""),IF($G$16="Rupiah",IF(AC16="","Blm Diisi",""),IF($G$16="","","-"))))))))</f>
        <v>1</v>
      </c>
      <c r="AE16" s="26">
        <f>(AD16*$E$16)*100</f>
        <v>5</v>
      </c>
      <c r="AF16" s="38" t="s">
        <v>19</v>
      </c>
      <c r="AG16" s="39">
        <f>IF($G$16="Ya/Tidak",IF(AF16="Ya",1,IF(AF16="Tidak",0,"Blm Diisi")),IF($G$16="A/B/C",IF(AF16="A",1,IF(AF16="B",0.5,IF(AF16="C",0,"Blm Diisi"))),IF($G$16="A/B/C/D",IF(AF16="A",1,IF(AF16="B",0.67,IF(AF16="C",0.33,IF(AF16="D",0,"Blm Diisi")))),IF($G$16="A/B/C/D/E",IF(AF16="A",1,IF(AF16="B",0.75,IF(AF16="C",0.5,IF(AF16="D",0.25,IF(AF16="E",0,"Blm Diisi"))))),IF($G$16="%",IF(AF16="","Blm Diisi",AF16),IF($G$16="Jumlah",IF(AF16="","Blm Diisi",""),IF($G$16="Rupiah",IF(AF16="","Blm Diisi",""),IF($G$16="","","-"))))))))</f>
        <v>1</v>
      </c>
      <c r="AH16" s="26">
        <f>(AG16*$E$16)*100</f>
        <v>5</v>
      </c>
      <c r="AI16" s="103"/>
      <c r="AJ16" s="95" t="s">
        <v>19</v>
      </c>
      <c r="AK16" s="93">
        <f t="shared" si="0"/>
        <v>1</v>
      </c>
      <c r="AL16" s="26">
        <f>(AK16*$E$16)*100</f>
        <v>5</v>
      </c>
      <c r="AM16" s="110"/>
      <c r="AN16" s="27"/>
      <c r="AO16" s="27" t="s">
        <v>93</v>
      </c>
    </row>
    <row r="17" spans="2:41" ht="232.5">
      <c r="B17" s="41"/>
      <c r="C17" s="42" t="s">
        <v>37</v>
      </c>
      <c r="D17" s="43" t="s">
        <v>74</v>
      </c>
      <c r="E17" s="44">
        <v>0.03</v>
      </c>
      <c r="F17" s="45" t="s">
        <v>75</v>
      </c>
      <c r="G17" s="46" t="s">
        <v>23</v>
      </c>
      <c r="H17" s="47" t="s">
        <v>25</v>
      </c>
      <c r="I17" s="48">
        <f>IF($G$17="Ya/Tidak",IF(H17="Ya",1,IF(H17="Tidak",0,"Blm Diisi")),IF($G$17="A/B/C",IF(H17="A",1,IF(H17="B",0.5,IF(H17="C",0,"Blm Diisi"))),IF($G$17="A/B/C/D",IF(H17="A",1,IF(H17="B",0.67,IF(H17="C",0.33,IF(H17="D",0,"Blm Diisi")))),IF($G$17="A/B/C/D/E",IF(H17="A",1,IF(H17="B",0.75,IF(H17="C",0.5,IF(H17="D",0.25,IF(H17="E",0,"Blm Diisi"))))),IF($G$17="%",IF(H17="","Blm Diisi",H17),IF($G$17="Jumlah",IF(H17="","Blm Diisi",""),IF($G$17="Rupiah",IF(H17="","Blm Diisi",""),IF($G$17="","","-"))))))))</f>
        <v>0.67</v>
      </c>
      <c r="J17" s="26">
        <f>(I17*$E$17)*100</f>
        <v>2.0099999999999998</v>
      </c>
      <c r="K17" s="47" t="s">
        <v>24</v>
      </c>
      <c r="L17" s="48">
        <f>IF($G$17="Ya/Tidak",IF(K17="Ya",1,IF(K17="Tidak",0,"Blm Diisi")),IF($G$17="A/B/C",IF(K17="A",1,IF(K17="B",0.5,IF(K17="C",0,"Blm Diisi"))),IF($G$17="A/B/C/D",IF(K17="A",1,IF(K17="B",0.67,IF(K17="C",0.33,IF(K17="D",0,"Blm Diisi")))),IF($G$17="A/B/C/D/E",IF(K17="A",1,IF(K17="B",0.75,IF(K17="C",0.5,IF(K17="D",0.25,IF(K17="E",0,"Blm Diisi"))))),IF($G$17="%",IF(K17="","Blm Diisi",K17),IF($G$17="Jumlah",IF(K17="","Blm Diisi",""),IF($G$17="Rupiah",IF(K17="","Blm Diisi",""),IF($G$17="","","-"))))))))</f>
        <v>0.33</v>
      </c>
      <c r="M17" s="26">
        <f>(L17*$E$17)*100</f>
        <v>0.9900000000000001</v>
      </c>
      <c r="N17" s="47" t="s">
        <v>24</v>
      </c>
      <c r="O17" s="48">
        <f>IF($G$17="Ya/Tidak",IF(N17="Ya",1,IF(N17="Tidak",0,"Blm Diisi")),IF($G$17="A/B/C",IF(N17="A",1,IF(N17="B",0.5,IF(N17="C",0,"Blm Diisi"))),IF($G$17="A/B/C/D",IF(N17="A",1,IF(N17="B",0.67,IF(N17="C",0.33,IF(N17="D",0,"Blm Diisi")))),IF($G$17="A/B/C/D/E",IF(N17="A",1,IF(N17="B",0.75,IF(N17="C",0.5,IF(N17="D",0.25,IF(N17="E",0,"Blm Diisi"))))),IF($G$17="%",IF(N17="","Blm Diisi",N17),IF($G$17="Jumlah",IF(N17="","Blm Diisi",""),IF($G$17="Rupiah",IF(N17="","Blm Diisi",""),IF($G$17="","","-"))))))))</f>
        <v>0.33</v>
      </c>
      <c r="P17" s="26">
        <f>(O17*$E$17)*100</f>
        <v>0.9900000000000001</v>
      </c>
      <c r="Q17" s="47" t="s">
        <v>24</v>
      </c>
      <c r="R17" s="48">
        <f>IF($G$17="Ya/Tidak",IF(Q17="Ya",1,IF(Q17="Tidak",0,"Blm Diisi")),IF($G$17="A/B/C",IF(Q17="A",1,IF(Q17="B",0.5,IF(Q17="C",0,"Blm Diisi"))),IF($G$17="A/B/C/D",IF(Q17="A",1,IF(Q17="B",0.67,IF(Q17="C",0.33,IF(Q17="D",0,"Blm Diisi")))),IF($G$17="A/B/C/D/E",IF(Q17="A",1,IF(Q17="B",0.75,IF(Q17="C",0.5,IF(Q17="D",0.25,IF(Q17="E",0,"Blm Diisi"))))),IF($G$17="%",IF(Q17="","Blm Diisi",Q17),IF($G$17="Jumlah",IF(Q17="","Blm Diisi",""),IF($G$17="Rupiah",IF(Q17="","Blm Diisi",""),IF($G$17="","","-"))))))))</f>
        <v>0.33</v>
      </c>
      <c r="S17" s="26">
        <f>(R17*$E$17)*100</f>
        <v>0.9900000000000001</v>
      </c>
      <c r="T17" s="47" t="s">
        <v>19</v>
      </c>
      <c r="U17" s="48">
        <f>IF($G$17="Ya/Tidak",IF(T17="Ya",1,IF(T17="Tidak",0,"Blm Diisi")),IF($G$17="A/B/C",IF(T17="A",1,IF(T17="B",0.5,IF(T17="C",0,"Blm Diisi"))),IF($G$17="A/B/C/D",IF(T17="A",1,IF(T17="B",0.67,IF(T17="C",0.33,IF(T17="D",0,"Blm Diisi")))),IF($G$17="A/B/C/D/E",IF(T17="A",1,IF(T17="B",0.75,IF(T17="C",0.5,IF(T17="D",0.25,IF(T17="E",0,"Blm Diisi"))))),IF($G$17="%",IF(T17="","Blm Diisi",T17),IF($G$17="Jumlah",IF(T17="","Blm Diisi",""),IF($G$17="Rupiah",IF(T17="","Blm Diisi",""),IF($G$17="","","-"))))))))</f>
        <v>1</v>
      </c>
      <c r="V17" s="26">
        <f>(U17*$E$17)*100</f>
        <v>3</v>
      </c>
      <c r="W17" s="47" t="s">
        <v>24</v>
      </c>
      <c r="X17" s="48">
        <f>IF($G$17="Ya/Tidak",IF(W17="Ya",1,IF(W17="Tidak",0,"Blm Diisi")),IF($G$17="A/B/C",IF(W17="A",1,IF(W17="B",0.5,IF(W17="C",0,"Blm Diisi"))),IF($G$17="A/B/C/D",IF(W17="A",1,IF(W17="B",0.67,IF(W17="C",0.33,IF(W17="D",0,"Blm Diisi")))),IF($G$17="A/B/C/D/E",IF(W17="A",1,IF(W17="B",0.75,IF(W17="C",0.5,IF(W17="D",0.25,IF(W17="E",0,"Blm Diisi"))))),IF($G$17="%",IF(W17="","Blm Diisi",W17),IF($G$17="Jumlah",IF(W17="","Blm Diisi",""),IF($G$17="Rupiah",IF(W17="","Blm Diisi",""),IF($G$17="","","-"))))))))</f>
        <v>0.33</v>
      </c>
      <c r="Y17" s="26">
        <f>(X17*$E$17)*100</f>
        <v>0.9900000000000001</v>
      </c>
      <c r="Z17" s="47" t="s">
        <v>24</v>
      </c>
      <c r="AA17" s="48">
        <f>IF($G$17="Ya/Tidak",IF(Z17="Ya",1,IF(Z17="Tidak",0,"Blm Diisi")),IF($G$17="A/B/C",IF(Z17="A",1,IF(Z17="B",0.5,IF(Z17="C",0,"Blm Diisi"))),IF($G$17="A/B/C/D",IF(Z17="A",1,IF(Z17="B",0.67,IF(Z17="C",0.33,IF(Z17="D",0,"Blm Diisi")))),IF($G$17="A/B/C/D/E",IF(Z17="A",1,IF(Z17="B",0.75,IF(Z17="C",0.5,IF(Z17="D",0.25,IF(Z17="E",0,"Blm Diisi"))))),IF($G$17="%",IF(Z17="","Blm Diisi",Z17),IF($G$17="Jumlah",IF(Z17="","Blm Diisi",""),IF($G$17="Rupiah",IF(Z17="","Blm Diisi",""),IF($G$17="","","-"))))))))</f>
        <v>0.33</v>
      </c>
      <c r="AB17" s="26">
        <f>(AA17*$E$17)*100</f>
        <v>0.9900000000000001</v>
      </c>
      <c r="AC17" s="47" t="s">
        <v>24</v>
      </c>
      <c r="AD17" s="48">
        <f>IF($G$17="Ya/Tidak",IF(AC17="Ya",1,IF(AC17="Tidak",0,"Blm Diisi")),IF($G$17="A/B/C",IF(AC17="A",1,IF(AC17="B",0.5,IF(AC17="C",0,"Blm Diisi"))),IF($G$17="A/B/C/D",IF(AC17="A",1,IF(AC17="B",0.67,IF(AC17="C",0.33,IF(AC17="D",0,"Blm Diisi")))),IF($G$17="A/B/C/D/E",IF(AC17="A",1,IF(AC17="B",0.75,IF(AC17="C",0.5,IF(AC17="D",0.25,IF(AC17="E",0,"Blm Diisi"))))),IF($G$17="%",IF(AC17="","Blm Diisi",AC17),IF($G$17="Jumlah",IF(AC17="","Blm Diisi",""),IF($G$17="Rupiah",IF(AC17="","Blm Diisi",""),IF($G$17="","","-"))))))))</f>
        <v>0.33</v>
      </c>
      <c r="AE17" s="26">
        <f>(AD17*$E$17)*100</f>
        <v>0.9900000000000001</v>
      </c>
      <c r="AF17" s="47" t="s">
        <v>24</v>
      </c>
      <c r="AG17" s="48">
        <f>IF($G$17="Ya/Tidak",IF(AF17="Ya",1,IF(AF17="Tidak",0,"Blm Diisi")),IF($G$17="A/B/C",IF(AF17="A",1,IF(AF17="B",0.5,IF(AF17="C",0,"Blm Diisi"))),IF($G$17="A/B/C/D",IF(AF17="A",1,IF(AF17="B",0.67,IF(AF17="C",0.33,IF(AF17="D",0,"Blm Diisi")))),IF($G$17="A/B/C/D/E",IF(AF17="A",1,IF(AF17="B",0.75,IF(AF17="C",0.5,IF(AF17="D",0.25,IF(AF17="E",0,"Blm Diisi"))))),IF($G$17="%",IF(AF17="","Blm Diisi",AF17),IF($G$17="Jumlah",IF(AF17="","Blm Diisi",""),IF($G$17="Rupiah",IF(AF17="","Blm Diisi",""),IF($G$17="","","-"))))))))</f>
        <v>0.33</v>
      </c>
      <c r="AH17" s="26">
        <f>(AG17*$E$17)*100</f>
        <v>0.9900000000000001</v>
      </c>
      <c r="AI17" s="103"/>
      <c r="AJ17" s="95" t="s">
        <v>19</v>
      </c>
      <c r="AK17" s="93">
        <f t="shared" si="0"/>
        <v>1</v>
      </c>
      <c r="AL17" s="26">
        <f>(AK17*$E$17)*100</f>
        <v>3</v>
      </c>
      <c r="AM17" s="110"/>
      <c r="AN17" s="27"/>
      <c r="AO17" s="27" t="s">
        <v>94</v>
      </c>
    </row>
    <row r="18" spans="2:41" ht="325.5" customHeight="1">
      <c r="B18" s="32"/>
      <c r="C18" s="33" t="s">
        <v>67</v>
      </c>
      <c r="D18" s="34" t="s">
        <v>35</v>
      </c>
      <c r="E18" s="35">
        <v>0.02</v>
      </c>
      <c r="F18" s="49" t="s">
        <v>36</v>
      </c>
      <c r="G18" s="37" t="s">
        <v>34</v>
      </c>
      <c r="H18" s="38" t="s">
        <v>19</v>
      </c>
      <c r="I18" s="39">
        <f>IF($G$18="Ya/Tidak",IF(H18="Ya",1,IF(H18="Tidak",0,"Blm Diisi")),IF($G$18="A/B/C",IF(H18="A",1,IF(H18="B",0.5,IF(H18="C",0,"Blm Diisi"))),IF($G$18="A/B/C/D",IF(H18="A",1,IF(H18="B",0.67,IF(H18="C",0.33,IF(H18="D",0,"Blm Diisi")))),IF($G$18="A/B/C/D/E",IF(H18="A",1,IF(H18="B",0.75,IF(H18="C",0.5,IF(H18="D",0.25,IF(H18="E",0,"Blm Diisi"))))),IF($G$18="%",IF(H18="","Blm Diisi",H18),IF($G$18="Jumlah",IF(H18="","Blm Diisi",""),IF($G$18="Rupiah",IF(H18="","Blm Diisi",""),IF($G$18="","","-"))))))))</f>
        <v>1</v>
      </c>
      <c r="J18" s="26">
        <f>(I18*$E$18)*100</f>
        <v>2</v>
      </c>
      <c r="K18" s="38" t="s">
        <v>19</v>
      </c>
      <c r="L18" s="39">
        <f>IF($G$18="Ya/Tidak",IF(K18="Ya",1,IF(K18="Tidak",0,"Blm Diisi")),IF($G$18="A/B/C",IF(K18="A",1,IF(K18="B",0.5,IF(K18="C",0,"Blm Diisi"))),IF($G$18="A/B/C/D",IF(K18="A",1,IF(K18="B",0.67,IF(K18="C",0.33,IF(K18="D",0,"Blm Diisi")))),IF($G$18="A/B/C/D/E",IF(K18="A",1,IF(K18="B",0.75,IF(K18="C",0.5,IF(K18="D",0.25,IF(K18="E",0,"Blm Diisi"))))),IF($G$18="%",IF(K18="","Blm Diisi",K18),IF($G$18="Jumlah",IF(K18="","Blm Diisi",""),IF($G$18="Rupiah",IF(K18="","Blm Diisi",""),IF($G$18="","","-"))))))))</f>
        <v>1</v>
      </c>
      <c r="M18" s="26">
        <f>(L18*$E$18)*100</f>
        <v>2</v>
      </c>
      <c r="N18" s="38" t="s">
        <v>19</v>
      </c>
      <c r="O18" s="39">
        <f>IF($G$18="Ya/Tidak",IF(N18="Ya",1,IF(N18="Tidak",0,"Blm Diisi")),IF($G$18="A/B/C",IF(N18="A",1,IF(N18="B",0.5,IF(N18="C",0,"Blm Diisi"))),IF($G$18="A/B/C/D",IF(N18="A",1,IF(N18="B",0.67,IF(N18="C",0.33,IF(N18="D",0,"Blm Diisi")))),IF($G$18="A/B/C/D/E",IF(N18="A",1,IF(N18="B",0.75,IF(N18="C",0.5,IF(N18="D",0.25,IF(N18="E",0,"Blm Diisi"))))),IF($G$18="%",IF(N18="","Blm Diisi",N18),IF($G$18="Jumlah",IF(N18="","Blm Diisi",""),IF($G$18="Rupiah",IF(N18="","Blm Diisi",""),IF($G$18="","","-"))))))))</f>
        <v>1</v>
      </c>
      <c r="P18" s="26">
        <f>(O18*$E$18)*100</f>
        <v>2</v>
      </c>
      <c r="Q18" s="38" t="s">
        <v>19</v>
      </c>
      <c r="R18" s="39">
        <f>IF($G$18="Ya/Tidak",IF(Q18="Ya",1,IF(Q18="Tidak",0,"Blm Diisi")),IF($G$18="A/B/C",IF(Q18="A",1,IF(Q18="B",0.5,IF(Q18="C",0,"Blm Diisi"))),IF($G$18="A/B/C/D",IF(Q18="A",1,IF(Q18="B",0.67,IF(Q18="C",0.33,IF(Q18="D",0,"Blm Diisi")))),IF($G$18="A/B/C/D/E",IF(Q18="A",1,IF(Q18="B",0.75,IF(Q18="C",0.5,IF(Q18="D",0.25,IF(Q18="E",0,"Blm Diisi"))))),IF($G$18="%",IF(Q18="","Blm Diisi",Q18),IF($G$18="Jumlah",IF(Q18="","Blm Diisi",""),IF($G$18="Rupiah",IF(Q18="","Blm Diisi",""),IF($G$18="","","-"))))))))</f>
        <v>1</v>
      </c>
      <c r="S18" s="26">
        <f>(R18*$E$18)*100</f>
        <v>2</v>
      </c>
      <c r="T18" s="38" t="s">
        <v>19</v>
      </c>
      <c r="U18" s="39">
        <f>IF($G$18="Ya/Tidak",IF(T18="Ya",1,IF(T18="Tidak",0,"Blm Diisi")),IF($G$18="A/B/C",IF(T18="A",1,IF(T18="B",0.5,IF(T18="C",0,"Blm Diisi"))),IF($G$18="A/B/C/D",IF(T18="A",1,IF(T18="B",0.67,IF(T18="C",0.33,IF(T18="D",0,"Blm Diisi")))),IF($G$18="A/B/C/D/E",IF(T18="A",1,IF(T18="B",0.75,IF(T18="C",0.5,IF(T18="D",0.25,IF(T18="E",0,"Blm Diisi"))))),IF($G$18="%",IF(T18="","Blm Diisi",T18),IF($G$18="Jumlah",IF(T18="","Blm Diisi",""),IF($G$18="Rupiah",IF(T18="","Blm Diisi",""),IF($G$18="","","-"))))))))</f>
        <v>1</v>
      </c>
      <c r="V18" s="26">
        <f>(U18*$E$18)*100</f>
        <v>2</v>
      </c>
      <c r="W18" s="38" t="s">
        <v>19</v>
      </c>
      <c r="X18" s="39">
        <f>IF($G$18="Ya/Tidak",IF(W18="Ya",1,IF(W18="Tidak",0,"Blm Diisi")),IF($G$18="A/B/C",IF(W18="A",1,IF(W18="B",0.5,IF(W18="C",0,"Blm Diisi"))),IF($G$18="A/B/C/D",IF(W18="A",1,IF(W18="B",0.67,IF(W18="C",0.33,IF(W18="D",0,"Blm Diisi")))),IF($G$18="A/B/C/D/E",IF(W18="A",1,IF(W18="B",0.75,IF(W18="C",0.5,IF(W18="D",0.25,IF(W18="E",0,"Blm Diisi"))))),IF($G$18="%",IF(W18="","Blm Diisi",W18),IF($G$18="Jumlah",IF(W18="","Blm Diisi",""),IF($G$18="Rupiah",IF(W18="","Blm Diisi",""),IF($G$18="","","-"))))))))</f>
        <v>1</v>
      </c>
      <c r="Y18" s="26">
        <f>(X18*$E$18)*100</f>
        <v>2</v>
      </c>
      <c r="Z18" s="38" t="s">
        <v>19</v>
      </c>
      <c r="AA18" s="39">
        <f>IF($G$18="Ya/Tidak",IF(Z18="Ya",1,IF(Z18="Tidak",0,"Blm Diisi")),IF($G$18="A/B/C",IF(Z18="A",1,IF(Z18="B",0.5,IF(Z18="C",0,"Blm Diisi"))),IF($G$18="A/B/C/D",IF(Z18="A",1,IF(Z18="B",0.67,IF(Z18="C",0.33,IF(Z18="D",0,"Blm Diisi")))),IF($G$18="A/B/C/D/E",IF(Z18="A",1,IF(Z18="B",0.75,IF(Z18="C",0.5,IF(Z18="D",0.25,IF(Z18="E",0,"Blm Diisi"))))),IF($G$18="%",IF(Z18="","Blm Diisi",Z18),IF($G$18="Jumlah",IF(Z18="","Blm Diisi",""),IF($G$18="Rupiah",IF(Z18="","Blm Diisi",""),IF($G$18="","","-"))))))))</f>
        <v>1</v>
      </c>
      <c r="AB18" s="26">
        <f>(AA18*$E$18)*100</f>
        <v>2</v>
      </c>
      <c r="AC18" s="38" t="s">
        <v>19</v>
      </c>
      <c r="AD18" s="39">
        <f>IF($G$18="Ya/Tidak",IF(AC18="Ya",1,IF(AC18="Tidak",0,"Blm Diisi")),IF($G$18="A/B/C",IF(AC18="A",1,IF(AC18="B",0.5,IF(AC18="C",0,"Blm Diisi"))),IF($G$18="A/B/C/D",IF(AC18="A",1,IF(AC18="B",0.67,IF(AC18="C",0.33,IF(AC18="D",0,"Blm Diisi")))),IF($G$18="A/B/C/D/E",IF(AC18="A",1,IF(AC18="B",0.75,IF(AC18="C",0.5,IF(AC18="D",0.25,IF(AC18="E",0,"Blm Diisi"))))),IF($G$18="%",IF(AC18="","Blm Diisi",AC18),IF($G$18="Jumlah",IF(AC18="","Blm Diisi",""),IF($G$18="Rupiah",IF(AC18="","Blm Diisi",""),IF($G$18="","","-"))))))))</f>
        <v>1</v>
      </c>
      <c r="AE18" s="26">
        <f>(AD18*$E$18)*100</f>
        <v>2</v>
      </c>
      <c r="AF18" s="38" t="s">
        <v>19</v>
      </c>
      <c r="AG18" s="39">
        <f>IF($G$18="Ya/Tidak",IF(AF18="Ya",1,IF(AF18="Tidak",0,"Blm Diisi")),IF($G$18="A/B/C",IF(AF18="A",1,IF(AF18="B",0.5,IF(AF18="C",0,"Blm Diisi"))),IF($G$18="A/B/C/D",IF(AF18="A",1,IF(AF18="B",0.67,IF(AF18="C",0.33,IF(AF18="D",0,"Blm Diisi")))),IF($G$18="A/B/C/D/E",IF(AF18="A",1,IF(AF18="B",0.75,IF(AF18="C",0.5,IF(AF18="D",0.25,IF(AF18="E",0,"Blm Diisi"))))),IF($G$18="%",IF(AF18="","Blm Diisi",AF18),IF($G$18="Jumlah",IF(AF18="","Blm Diisi",""),IF($G$18="Rupiah",IF(AF18="","Blm Diisi",""),IF($G$18="","","-"))))))))</f>
        <v>1</v>
      </c>
      <c r="AH18" s="26">
        <f>(AG18*$E$18)*100</f>
        <v>2</v>
      </c>
      <c r="AI18" s="103"/>
      <c r="AJ18" s="95" t="s">
        <v>19</v>
      </c>
      <c r="AK18" s="93">
        <f t="shared" si="0"/>
        <v>1</v>
      </c>
      <c r="AL18" s="26">
        <f>(AK18*$E$18)*100</f>
        <v>2</v>
      </c>
      <c r="AM18" s="110"/>
      <c r="AN18" s="27"/>
      <c r="AO18" s="27" t="s">
        <v>95</v>
      </c>
    </row>
    <row r="19" spans="2:41" ht="312.95" customHeight="1">
      <c r="B19" s="32"/>
      <c r="C19" s="33" t="s">
        <v>68</v>
      </c>
      <c r="D19" s="43" t="s">
        <v>69</v>
      </c>
      <c r="E19" s="35">
        <v>0.02</v>
      </c>
      <c r="F19" s="43" t="s">
        <v>76</v>
      </c>
      <c r="G19" s="37" t="s">
        <v>34</v>
      </c>
      <c r="H19" s="38"/>
      <c r="I19" s="39"/>
      <c r="J19" s="26"/>
      <c r="K19" s="38"/>
      <c r="L19" s="39"/>
      <c r="M19" s="26"/>
      <c r="N19" s="38"/>
      <c r="O19" s="39"/>
      <c r="P19" s="26"/>
      <c r="Q19" s="38"/>
      <c r="R19" s="39"/>
      <c r="S19" s="26"/>
      <c r="T19" s="38"/>
      <c r="U19" s="39"/>
      <c r="V19" s="26"/>
      <c r="W19" s="38"/>
      <c r="X19" s="39"/>
      <c r="Y19" s="26"/>
      <c r="Z19" s="38"/>
      <c r="AA19" s="39"/>
      <c r="AB19" s="26"/>
      <c r="AC19" s="38"/>
      <c r="AD19" s="39"/>
      <c r="AE19" s="26"/>
      <c r="AF19" s="38"/>
      <c r="AG19" s="39"/>
      <c r="AH19" s="26"/>
      <c r="AI19" s="103"/>
      <c r="AJ19" s="95" t="s">
        <v>19</v>
      </c>
      <c r="AK19" s="93">
        <f t="shared" si="0"/>
        <v>1</v>
      </c>
      <c r="AL19" s="26">
        <f>(AK19*$E$19)*100</f>
        <v>2</v>
      </c>
      <c r="AM19" s="110"/>
      <c r="AN19" s="128"/>
      <c r="AO19" s="128" t="s">
        <v>96</v>
      </c>
    </row>
    <row r="20" spans="2:41" s="54" customFormat="1" ht="23.25">
      <c r="B20" s="20">
        <v>3</v>
      </c>
      <c r="C20" s="203" t="s">
        <v>38</v>
      </c>
      <c r="D20" s="204"/>
      <c r="E20" s="21">
        <f>SUM(E21:E25)</f>
        <v>0.15000000000000002</v>
      </c>
      <c r="F20" s="50"/>
      <c r="G20" s="51"/>
      <c r="H20" s="52"/>
      <c r="I20" s="51"/>
      <c r="J20" s="51"/>
      <c r="K20" s="52"/>
      <c r="L20" s="51"/>
      <c r="M20" s="51"/>
      <c r="N20" s="52"/>
      <c r="O20" s="51"/>
      <c r="P20" s="51"/>
      <c r="Q20" s="52"/>
      <c r="R20" s="51"/>
      <c r="S20" s="51"/>
      <c r="T20" s="52"/>
      <c r="U20" s="51"/>
      <c r="V20" s="51">
        <f>SUM(V21:V25)</f>
        <v>15</v>
      </c>
      <c r="W20" s="52"/>
      <c r="X20" s="51"/>
      <c r="Y20" s="51"/>
      <c r="Z20" s="52"/>
      <c r="AA20" s="51"/>
      <c r="AB20" s="51"/>
      <c r="AC20" s="52"/>
      <c r="AD20" s="51"/>
      <c r="AE20" s="51"/>
      <c r="AF20" s="52"/>
      <c r="AG20" s="51"/>
      <c r="AH20" s="51"/>
      <c r="AI20" s="105"/>
      <c r="AJ20" s="51"/>
      <c r="AK20" s="51"/>
      <c r="AL20" s="51">
        <f>SUM(AL21:AL25)</f>
        <v>15</v>
      </c>
      <c r="AM20" s="51"/>
      <c r="AN20" s="53"/>
      <c r="AO20" s="53"/>
    </row>
    <row r="21" spans="2:41" ht="294.95" customHeight="1">
      <c r="B21" s="55"/>
      <c r="C21" s="33" t="s">
        <v>17</v>
      </c>
      <c r="D21" s="56" t="s">
        <v>39</v>
      </c>
      <c r="E21" s="35">
        <v>0.02</v>
      </c>
      <c r="F21" s="49" t="s">
        <v>40</v>
      </c>
      <c r="G21" s="37" t="s">
        <v>34</v>
      </c>
      <c r="H21" s="38" t="s">
        <v>19</v>
      </c>
      <c r="I21" s="39">
        <f>IF($G$21="Ya/Tidak",IF(H21="Ya",1,IF(H21="Tidak",0,"Blm Diisi")),IF($G$21="A/B/C",IF(H21="A",1,IF(H21="B",0.5,IF(H21="C",0,"Blm Diisi"))),IF($G$21="A/B/C/D",IF(H21="A",1,IF(H21="B",0.67,IF(H21="C",0.33,IF(H21="D",0,"Blm Diisi")))),IF($G$21="A/B/C/D/E",IF(H21="A",1,IF(H21="B",0.75,IF(H21="C",0.5,IF(H21="D",0.25,IF(H21="E",0,"Blm Diisi"))))),IF($G$21="%",IF(H21="","Blm Diisi",H21),IF($G$21="Jumlah",IF(H21="","Blm Diisi",""),IF($G$21="Rupiah",IF(H21="","Blm Diisi",""),IF($G$21="","","-"))))))))</f>
        <v>1</v>
      </c>
      <c r="J21" s="26">
        <f>(I21*$E$21)*100</f>
        <v>2</v>
      </c>
      <c r="K21" s="38" t="s">
        <v>19</v>
      </c>
      <c r="L21" s="39">
        <f>IF($G$21="Ya/Tidak",IF(K21="Ya",1,IF(K21="Tidak",0,"Blm Diisi")),IF($G$21="A/B/C",IF(K21="A",1,IF(K21="B",0.5,IF(K21="C",0,"Blm Diisi"))),IF($G$21="A/B/C/D",IF(K21="A",1,IF(K21="B",0.67,IF(K21="C",0.33,IF(K21="D",0,"Blm Diisi")))),IF($G$21="A/B/C/D/E",IF(K21="A",1,IF(K21="B",0.75,IF(K21="C",0.5,IF(K21="D",0.25,IF(K21="E",0,"Blm Diisi"))))),IF($G$21="%",IF(K21="","Blm Diisi",K21),IF($G$21="Jumlah",IF(K21="","Blm Diisi",""),IF($G$21="Rupiah",IF(K21="","Blm Diisi",""),IF($G$21="","","-"))))))))</f>
        <v>1</v>
      </c>
      <c r="M21" s="26">
        <f>(L21*$E$21)*100</f>
        <v>2</v>
      </c>
      <c r="N21" s="38" t="s">
        <v>19</v>
      </c>
      <c r="O21" s="39">
        <f>IF($G$21="Ya/Tidak",IF(N21="Ya",1,IF(N21="Tidak",0,"Blm Diisi")),IF($G$21="A/B/C",IF(N21="A",1,IF(N21="B",0.5,IF(N21="C",0,"Blm Diisi"))),IF($G$21="A/B/C/D",IF(N21="A",1,IF(N21="B",0.67,IF(N21="C",0.33,IF(N21="D",0,"Blm Diisi")))),IF($G$21="A/B/C/D/E",IF(N21="A",1,IF(N21="B",0.75,IF(N21="C",0.5,IF(N21="D",0.25,IF(N21="E",0,"Blm Diisi"))))),IF($G$21="%",IF(N21="","Blm Diisi",N21),IF($G$21="Jumlah",IF(N21="","Blm Diisi",""),IF($G$21="Rupiah",IF(N21="","Blm Diisi",""),IF($G$21="","","-"))))))))</f>
        <v>1</v>
      </c>
      <c r="P21" s="26">
        <f>(O21*$E$21)*100</f>
        <v>2</v>
      </c>
      <c r="Q21" s="38" t="s">
        <v>19</v>
      </c>
      <c r="R21" s="39">
        <f>IF($G$21="Ya/Tidak",IF(Q21="Ya",1,IF(Q21="Tidak",0,"Blm Diisi")),IF($G$21="A/B/C",IF(Q21="A",1,IF(Q21="B",0.5,IF(Q21="C",0,"Blm Diisi"))),IF($G$21="A/B/C/D",IF(Q21="A",1,IF(Q21="B",0.67,IF(Q21="C",0.33,IF(Q21="D",0,"Blm Diisi")))),IF($G$21="A/B/C/D/E",IF(Q21="A",1,IF(Q21="B",0.75,IF(Q21="C",0.5,IF(Q21="D",0.25,IF(Q21="E",0,"Blm Diisi"))))),IF($G$21="%",IF(Q21="","Blm Diisi",Q21),IF($G$21="Jumlah",IF(Q21="","Blm Diisi",""),IF($G$21="Rupiah",IF(Q21="","Blm Diisi",""),IF($G$21="","","-"))))))))</f>
        <v>1</v>
      </c>
      <c r="S21" s="26">
        <f>(R21*$E$21)*100</f>
        <v>2</v>
      </c>
      <c r="T21" s="38" t="s">
        <v>19</v>
      </c>
      <c r="U21" s="39">
        <f>IF($G$21="Ya/Tidak",IF(T21="Ya",1,IF(T21="Tidak",0,"Blm Diisi")),IF($G$21="A/B/C",IF(T21="A",1,IF(T21="B",0.5,IF(T21="C",0,"Blm Diisi"))),IF($G$21="A/B/C/D",IF(T21="A",1,IF(T21="B",0.67,IF(T21="C",0.33,IF(T21="D",0,"Blm Diisi")))),IF($G$21="A/B/C/D/E",IF(T21="A",1,IF(T21="B",0.75,IF(T21="C",0.5,IF(T21="D",0.25,IF(T21="E",0,"Blm Diisi"))))),IF($G$21="%",IF(T21="","Blm Diisi",T21),IF($G$21="Jumlah",IF(T21="","Blm Diisi",""),IF($G$21="Rupiah",IF(T21="","Blm Diisi",""),IF($G$21="","","-"))))))))</f>
        <v>1</v>
      </c>
      <c r="V21" s="26">
        <f>(U21*$E$21)*100</f>
        <v>2</v>
      </c>
      <c r="W21" s="38" t="s">
        <v>19</v>
      </c>
      <c r="X21" s="39">
        <f>IF($G$21="Ya/Tidak",IF(W21="Ya",1,IF(W21="Tidak",0,"Blm Diisi")),IF($G$21="A/B/C",IF(W21="A",1,IF(W21="B",0.5,IF(W21="C",0,"Blm Diisi"))),IF($G$21="A/B/C/D",IF(W21="A",1,IF(W21="B",0.67,IF(W21="C",0.33,IF(W21="D",0,"Blm Diisi")))),IF($G$21="A/B/C/D/E",IF(W21="A",1,IF(W21="B",0.75,IF(W21="C",0.5,IF(W21="D",0.25,IF(W21="E",0,"Blm Diisi"))))),IF($G$21="%",IF(W21="","Blm Diisi",W21),IF($G$21="Jumlah",IF(W21="","Blm Diisi",""),IF($G$21="Rupiah",IF(W21="","Blm Diisi",""),IF($G$21="","","-"))))))))</f>
        <v>1</v>
      </c>
      <c r="Y21" s="26">
        <f>(X21*$E$21)*100</f>
        <v>2</v>
      </c>
      <c r="Z21" s="38" t="s">
        <v>19</v>
      </c>
      <c r="AA21" s="39">
        <f>IF($G$21="Ya/Tidak",IF(Z21="Ya",1,IF(Z21="Tidak",0,"Blm Diisi")),IF($G$21="A/B/C",IF(Z21="A",1,IF(Z21="B",0.5,IF(Z21="C",0,"Blm Diisi"))),IF($G$21="A/B/C/D",IF(Z21="A",1,IF(Z21="B",0.67,IF(Z21="C",0.33,IF(Z21="D",0,"Blm Diisi")))),IF($G$21="A/B/C/D/E",IF(Z21="A",1,IF(Z21="B",0.75,IF(Z21="C",0.5,IF(Z21="D",0.25,IF(Z21="E",0,"Blm Diisi"))))),IF($G$21="%",IF(Z21="","Blm Diisi",Z21),IF($G$21="Jumlah",IF(Z21="","Blm Diisi",""),IF($G$21="Rupiah",IF(Z21="","Blm Diisi",""),IF($G$21="","","-"))))))))</f>
        <v>1</v>
      </c>
      <c r="AB21" s="26">
        <f>(AA21*$E$21)*100</f>
        <v>2</v>
      </c>
      <c r="AC21" s="38" t="s">
        <v>19</v>
      </c>
      <c r="AD21" s="39">
        <f>IF($G$21="Ya/Tidak",IF(AC21="Ya",1,IF(AC21="Tidak",0,"Blm Diisi")),IF($G$21="A/B/C",IF(AC21="A",1,IF(AC21="B",0.5,IF(AC21="C",0,"Blm Diisi"))),IF($G$21="A/B/C/D",IF(AC21="A",1,IF(AC21="B",0.67,IF(AC21="C",0.33,IF(AC21="D",0,"Blm Diisi")))),IF($G$21="A/B/C/D/E",IF(AC21="A",1,IF(AC21="B",0.75,IF(AC21="C",0.5,IF(AC21="D",0.25,IF(AC21="E",0,"Blm Diisi"))))),IF($G$21="%",IF(AC21="","Blm Diisi",AC21),IF($G$21="Jumlah",IF(AC21="","Blm Diisi",""),IF($G$21="Rupiah",IF(AC21="","Blm Diisi",""),IF($G$21="","","-"))))))))</f>
        <v>1</v>
      </c>
      <c r="AE21" s="26">
        <f>(AD21*$E$21)*100</f>
        <v>2</v>
      </c>
      <c r="AF21" s="38" t="s">
        <v>19</v>
      </c>
      <c r="AG21" s="39">
        <f>IF($G$21="Ya/Tidak",IF(AF21="Ya",1,IF(AF21="Tidak",0,"Blm Diisi")),IF($G$21="A/B/C",IF(AF21="A",1,IF(AF21="B",0.5,IF(AF21="C",0,"Blm Diisi"))),IF($G$21="A/B/C/D",IF(AF21="A",1,IF(AF21="B",0.67,IF(AF21="C",0.33,IF(AF21="D",0,"Blm Diisi")))),IF($G$21="A/B/C/D/E",IF(AF21="A",1,IF(AF21="B",0.75,IF(AF21="C",0.5,IF(AF21="D",0.25,IF(AF21="E",0,"Blm Diisi"))))),IF($G$21="%",IF(AF21="","Blm Diisi",AF21),IF($G$21="Jumlah",IF(AF21="","Blm Diisi",""),IF($G$21="Rupiah",IF(AF21="","Blm Diisi",""),IF($G$21="","","-"))))))))</f>
        <v>1</v>
      </c>
      <c r="AH21" s="26">
        <f>(AG21*$E$21)*100</f>
        <v>2</v>
      </c>
      <c r="AI21" s="103"/>
      <c r="AJ21" s="95" t="s">
        <v>19</v>
      </c>
      <c r="AK21" s="93">
        <f t="shared" si="0"/>
        <v>1</v>
      </c>
      <c r="AL21" s="26">
        <f>(AK21*$E$21)*100</f>
        <v>2</v>
      </c>
      <c r="AM21" s="110"/>
      <c r="AN21" s="27"/>
      <c r="AO21" s="27" t="s">
        <v>113</v>
      </c>
    </row>
    <row r="22" spans="2:41" ht="219.95" customHeight="1">
      <c r="B22" s="55"/>
      <c r="C22" s="33" t="s">
        <v>20</v>
      </c>
      <c r="D22" s="56" t="s">
        <v>41</v>
      </c>
      <c r="E22" s="35">
        <v>0.02</v>
      </c>
      <c r="F22" s="49" t="s">
        <v>42</v>
      </c>
      <c r="G22" s="37" t="s">
        <v>34</v>
      </c>
      <c r="H22" s="38" t="s">
        <v>19</v>
      </c>
      <c r="I22" s="39">
        <f>IF($G$22="Ya/Tidak",IF(H22="Ya",1,IF(H22="Tidak",0,"Blm Diisi")),IF($G$22="A/B/C",IF(H22="A",1,IF(H22="B",0.5,IF(H22="C",0,"Blm Diisi"))),IF($G$22="A/B/C/D",IF(H22="A",1,IF(H22="B",0.67,IF(H22="C",0.33,IF(H22="D",0,"Blm Diisi")))),IF($G$22="A/B/C/D/E",IF(H22="A",1,IF(H22="B",0.75,IF(H22="C",0.5,IF(H22="D",0.25,IF(H22="E",0,"Blm Diisi"))))),IF($G$22="%",IF(H22="","Blm Diisi",H22),IF($G$22="Jumlah",IF(H22="","Blm Diisi",""),IF($G$22="Rupiah",IF(H22="","Blm Diisi",""),IF($G$22="","","-"))))))))</f>
        <v>1</v>
      </c>
      <c r="J22" s="26">
        <f>(I22*$E$22)*100</f>
        <v>2</v>
      </c>
      <c r="K22" s="38" t="s">
        <v>19</v>
      </c>
      <c r="L22" s="39">
        <f>IF($G$22="Ya/Tidak",IF(K22="Ya",1,IF(K22="Tidak",0,"Blm Diisi")),IF($G$22="A/B/C",IF(K22="A",1,IF(K22="B",0.5,IF(K22="C",0,"Blm Diisi"))),IF($G$22="A/B/C/D",IF(K22="A",1,IF(K22="B",0.67,IF(K22="C",0.33,IF(K22="D",0,"Blm Diisi")))),IF($G$22="A/B/C/D/E",IF(K22="A",1,IF(K22="B",0.75,IF(K22="C",0.5,IF(K22="D",0.25,IF(K22="E",0,"Blm Diisi"))))),IF($G$22="%",IF(K22="","Blm Diisi",K22),IF($G$22="Jumlah",IF(K22="","Blm Diisi",""),IF($G$22="Rupiah",IF(K22="","Blm Diisi",""),IF($G$22="","","-"))))))))</f>
        <v>1</v>
      </c>
      <c r="M22" s="26">
        <f>(L22*$E$22)*100</f>
        <v>2</v>
      </c>
      <c r="N22" s="38" t="s">
        <v>19</v>
      </c>
      <c r="O22" s="39">
        <f>IF($G$22="Ya/Tidak",IF(N22="Ya",1,IF(N22="Tidak",0,"Blm Diisi")),IF($G$22="A/B/C",IF(N22="A",1,IF(N22="B",0.5,IF(N22="C",0,"Blm Diisi"))),IF($G$22="A/B/C/D",IF(N22="A",1,IF(N22="B",0.67,IF(N22="C",0.33,IF(N22="D",0,"Blm Diisi")))),IF($G$22="A/B/C/D/E",IF(N22="A",1,IF(N22="B",0.75,IF(N22="C",0.5,IF(N22="D",0.25,IF(N22="E",0,"Blm Diisi"))))),IF($G$22="%",IF(N22="","Blm Diisi",N22),IF($G$22="Jumlah",IF(N22="","Blm Diisi",""),IF($G$22="Rupiah",IF(N22="","Blm Diisi",""),IF($G$22="","","-"))))))))</f>
        <v>1</v>
      </c>
      <c r="P22" s="26">
        <f>(O22*$E$22)*100</f>
        <v>2</v>
      </c>
      <c r="Q22" s="38" t="s">
        <v>19</v>
      </c>
      <c r="R22" s="39">
        <f>IF($G$22="Ya/Tidak",IF(Q22="Ya",1,IF(Q22="Tidak",0,"Blm Diisi")),IF($G$22="A/B/C",IF(Q22="A",1,IF(Q22="B",0.5,IF(Q22="C",0,"Blm Diisi"))),IF($G$22="A/B/C/D",IF(Q22="A",1,IF(Q22="B",0.67,IF(Q22="C",0.33,IF(Q22="D",0,"Blm Diisi")))),IF($G$22="A/B/C/D/E",IF(Q22="A",1,IF(Q22="B",0.75,IF(Q22="C",0.5,IF(Q22="D",0.25,IF(Q22="E",0,"Blm Diisi"))))),IF($G$22="%",IF(Q22="","Blm Diisi",Q22),IF($G$22="Jumlah",IF(Q22="","Blm Diisi",""),IF($G$22="Rupiah",IF(Q22="","Blm Diisi",""),IF($G$22="","","-"))))))))</f>
        <v>1</v>
      </c>
      <c r="S22" s="26">
        <f>(R22*$E$22)*100</f>
        <v>2</v>
      </c>
      <c r="T22" s="38" t="s">
        <v>19</v>
      </c>
      <c r="U22" s="39">
        <f>IF($G$22="Ya/Tidak",IF(T22="Ya",1,IF(T22="Tidak",0,"Blm Diisi")),IF($G$22="A/B/C",IF(T22="A",1,IF(T22="B",0.5,IF(T22="C",0,"Blm Diisi"))),IF($G$22="A/B/C/D",IF(T22="A",1,IF(T22="B",0.67,IF(T22="C",0.33,IF(T22="D",0,"Blm Diisi")))),IF($G$22="A/B/C/D/E",IF(T22="A",1,IF(T22="B",0.75,IF(T22="C",0.5,IF(T22="D",0.25,IF(T22="E",0,"Blm Diisi"))))),IF($G$22="%",IF(T22="","Blm Diisi",T22),IF($G$22="Jumlah",IF(T22="","Blm Diisi",""),IF($G$22="Rupiah",IF(T22="","Blm Diisi",""),IF($G$22="","","-"))))))))</f>
        <v>1</v>
      </c>
      <c r="V22" s="26">
        <f>(U22*$E$22)*100</f>
        <v>2</v>
      </c>
      <c r="W22" s="38" t="s">
        <v>19</v>
      </c>
      <c r="X22" s="39">
        <f>IF($G$22="Ya/Tidak",IF(W22="Ya",1,IF(W22="Tidak",0,"Blm Diisi")),IF($G$22="A/B/C",IF(W22="A",1,IF(W22="B",0.5,IF(W22="C",0,"Blm Diisi"))),IF($G$22="A/B/C/D",IF(W22="A",1,IF(W22="B",0.67,IF(W22="C",0.33,IF(W22="D",0,"Blm Diisi")))),IF($G$22="A/B/C/D/E",IF(W22="A",1,IF(W22="B",0.75,IF(W22="C",0.5,IF(W22="D",0.25,IF(W22="E",0,"Blm Diisi"))))),IF($G$22="%",IF(W22="","Blm Diisi",W22),IF($G$22="Jumlah",IF(W22="","Blm Diisi",""),IF($G$22="Rupiah",IF(W22="","Blm Diisi",""),IF($G$22="","","-"))))))))</f>
        <v>1</v>
      </c>
      <c r="Y22" s="26">
        <f>(X22*$E$22)*100</f>
        <v>2</v>
      </c>
      <c r="Z22" s="38" t="s">
        <v>19</v>
      </c>
      <c r="AA22" s="39">
        <f>IF($G$22="Ya/Tidak",IF(Z22="Ya",1,IF(Z22="Tidak",0,"Blm Diisi")),IF($G$22="A/B/C",IF(Z22="A",1,IF(Z22="B",0.5,IF(Z22="C",0,"Blm Diisi"))),IF($G$22="A/B/C/D",IF(Z22="A",1,IF(Z22="B",0.67,IF(Z22="C",0.33,IF(Z22="D",0,"Blm Diisi")))),IF($G$22="A/B/C/D/E",IF(Z22="A",1,IF(Z22="B",0.75,IF(Z22="C",0.5,IF(Z22="D",0.25,IF(Z22="E",0,"Blm Diisi"))))),IF($G$22="%",IF(Z22="","Blm Diisi",Z22),IF($G$22="Jumlah",IF(Z22="","Blm Diisi",""),IF($G$22="Rupiah",IF(Z22="","Blm Diisi",""),IF($G$22="","","-"))))))))</f>
        <v>1</v>
      </c>
      <c r="AB22" s="26">
        <f>(AA22*$E$22)*100</f>
        <v>2</v>
      </c>
      <c r="AC22" s="38" t="s">
        <v>19</v>
      </c>
      <c r="AD22" s="39">
        <f>IF($G$22="Ya/Tidak",IF(AC22="Ya",1,IF(AC22="Tidak",0,"Blm Diisi")),IF($G$22="A/B/C",IF(AC22="A",1,IF(AC22="B",0.5,IF(AC22="C",0,"Blm Diisi"))),IF($G$22="A/B/C/D",IF(AC22="A",1,IF(AC22="B",0.67,IF(AC22="C",0.33,IF(AC22="D",0,"Blm Diisi")))),IF($G$22="A/B/C/D/E",IF(AC22="A",1,IF(AC22="B",0.75,IF(AC22="C",0.5,IF(AC22="D",0.25,IF(AC22="E",0,"Blm Diisi"))))),IF($G$22="%",IF(AC22="","Blm Diisi",AC22),IF($G$22="Jumlah",IF(AC22="","Blm Diisi",""),IF($G$22="Rupiah",IF(AC22="","Blm Diisi",""),IF($G$22="","","-"))))))))</f>
        <v>1</v>
      </c>
      <c r="AE22" s="26">
        <f>(AD22*$E$22)*100</f>
        <v>2</v>
      </c>
      <c r="AF22" s="38" t="s">
        <v>19</v>
      </c>
      <c r="AG22" s="39">
        <f>IF($G$22="Ya/Tidak",IF(AF22="Ya",1,IF(AF22="Tidak",0,"Blm Diisi")),IF($G$22="A/B/C",IF(AF22="A",1,IF(AF22="B",0.5,IF(AF22="C",0,"Blm Diisi"))),IF($G$22="A/B/C/D",IF(AF22="A",1,IF(AF22="B",0.67,IF(AF22="C",0.33,IF(AF22="D",0,"Blm Diisi")))),IF($G$22="A/B/C/D/E",IF(AF22="A",1,IF(AF22="B",0.75,IF(AF22="C",0.5,IF(AF22="D",0.25,IF(AF22="E",0,"Blm Diisi"))))),IF($G$22="%",IF(AF22="","Blm Diisi",AF22),IF($G$22="Jumlah",IF(AF22="","Blm Diisi",""),IF($G$22="Rupiah",IF(AF22="","Blm Diisi",""),IF($G$22="","","-"))))))))</f>
        <v>1</v>
      </c>
      <c r="AH22" s="26">
        <f>(AG22*$E$22)*100</f>
        <v>2</v>
      </c>
      <c r="AI22" s="103"/>
      <c r="AJ22" s="95" t="s">
        <v>19</v>
      </c>
      <c r="AK22" s="93">
        <f t="shared" si="0"/>
        <v>1</v>
      </c>
      <c r="AL22" s="26">
        <f>(AK22*$E$22)*100</f>
        <v>2</v>
      </c>
      <c r="AM22" s="110"/>
      <c r="AN22" s="27"/>
      <c r="AO22" s="27" t="s">
        <v>115</v>
      </c>
    </row>
    <row r="23" spans="2:41" ht="261" customHeight="1">
      <c r="B23" s="55"/>
      <c r="C23" s="33" t="s">
        <v>26</v>
      </c>
      <c r="D23" s="56" t="s">
        <v>43</v>
      </c>
      <c r="E23" s="35">
        <v>0.03</v>
      </c>
      <c r="F23" s="49" t="s">
        <v>44</v>
      </c>
      <c r="G23" s="37" t="s">
        <v>34</v>
      </c>
      <c r="H23" s="38" t="s">
        <v>19</v>
      </c>
      <c r="I23" s="39">
        <f>IF($G$23="Ya/Tidak",IF(H23="Ya",1,IF(H23="Tidak",0,"Blm Diisi")),IF($G$23="A/B/C",IF(H23="A",1,IF(H23="B",0.5,IF(H23="C",0,"Blm Diisi"))),IF($G$23="A/B/C/D",IF(H23="A",1,IF(H23="B",0.67,IF(H23="C",0.33,IF(H23="D",0,"Blm Diisi")))),IF($G$23="A/B/C/D/E",IF(H23="A",1,IF(H23="B",0.75,IF(H23="C",0.5,IF(H23="D",0.25,IF(H23="E",0,"Blm Diisi"))))),IF($G$23="%",IF(H23="","Blm Diisi",H23),IF($G$23="Jumlah",IF(H23="","Blm Diisi",""),IF($G$23="Rupiah",IF(H23="","Blm Diisi",""),IF($G$23="","","-"))))))))</f>
        <v>1</v>
      </c>
      <c r="J23" s="26">
        <f>(I23*$E$23)*100</f>
        <v>3</v>
      </c>
      <c r="K23" s="38" t="s">
        <v>19</v>
      </c>
      <c r="L23" s="39">
        <f>IF($G$23="Ya/Tidak",IF(K23="Ya",1,IF(K23="Tidak",0,"Blm Diisi")),IF($G$23="A/B/C",IF(K23="A",1,IF(K23="B",0.5,IF(K23="C",0,"Blm Diisi"))),IF($G$23="A/B/C/D",IF(K23="A",1,IF(K23="B",0.67,IF(K23="C",0.33,IF(K23="D",0,"Blm Diisi")))),IF($G$23="A/B/C/D/E",IF(K23="A",1,IF(K23="B",0.75,IF(K23="C",0.5,IF(K23="D",0.25,IF(K23="E",0,"Blm Diisi"))))),IF($G$23="%",IF(K23="","Blm Diisi",K23),IF($G$23="Jumlah",IF(K23="","Blm Diisi",""),IF($G$23="Rupiah",IF(K23="","Blm Diisi",""),IF($G$23="","","-"))))))))</f>
        <v>1</v>
      </c>
      <c r="M23" s="26">
        <f>(L23*$E$23)*100</f>
        <v>3</v>
      </c>
      <c r="N23" s="38" t="s">
        <v>19</v>
      </c>
      <c r="O23" s="39">
        <f>IF($G$23="Ya/Tidak",IF(N23="Ya",1,IF(N23="Tidak",0,"Blm Diisi")),IF($G$23="A/B/C",IF(N23="A",1,IF(N23="B",0.5,IF(N23="C",0,"Blm Diisi"))),IF($G$23="A/B/C/D",IF(N23="A",1,IF(N23="B",0.67,IF(N23="C",0.33,IF(N23="D",0,"Blm Diisi")))),IF($G$23="A/B/C/D/E",IF(N23="A",1,IF(N23="B",0.75,IF(N23="C",0.5,IF(N23="D",0.25,IF(N23="E",0,"Blm Diisi"))))),IF($G$23="%",IF(N23="","Blm Diisi",N23),IF($G$23="Jumlah",IF(N23="","Blm Diisi",""),IF($G$23="Rupiah",IF(N23="","Blm Diisi",""),IF($G$23="","","-"))))))))</f>
        <v>1</v>
      </c>
      <c r="P23" s="26">
        <f>(O23*$E$23)*100</f>
        <v>3</v>
      </c>
      <c r="Q23" s="38" t="s">
        <v>19</v>
      </c>
      <c r="R23" s="39">
        <f>IF($G$23="Ya/Tidak",IF(Q23="Ya",1,IF(Q23="Tidak",0,"Blm Diisi")),IF($G$23="A/B/C",IF(Q23="A",1,IF(Q23="B",0.5,IF(Q23="C",0,"Blm Diisi"))),IF($G$23="A/B/C/D",IF(Q23="A",1,IF(Q23="B",0.67,IF(Q23="C",0.33,IF(Q23="D",0,"Blm Diisi")))),IF($G$23="A/B/C/D/E",IF(Q23="A",1,IF(Q23="B",0.75,IF(Q23="C",0.5,IF(Q23="D",0.25,IF(Q23="E",0,"Blm Diisi"))))),IF($G$23="%",IF(Q23="","Blm Diisi",Q23),IF($G$23="Jumlah",IF(Q23="","Blm Diisi",""),IF($G$23="Rupiah",IF(Q23="","Blm Diisi",""),IF($G$23="","","-"))))))))</f>
        <v>1</v>
      </c>
      <c r="S23" s="26">
        <f>(R23*$E$23)*100</f>
        <v>3</v>
      </c>
      <c r="T23" s="38" t="s">
        <v>19</v>
      </c>
      <c r="U23" s="39">
        <f>IF($G$23="Ya/Tidak",IF(T23="Ya",1,IF(T23="Tidak",0,"Blm Diisi")),IF($G$23="A/B/C",IF(T23="A",1,IF(T23="B",0.5,IF(T23="C",0,"Blm Diisi"))),IF($G$23="A/B/C/D",IF(T23="A",1,IF(T23="B",0.67,IF(T23="C",0.33,IF(T23="D",0,"Blm Diisi")))),IF($G$23="A/B/C/D/E",IF(T23="A",1,IF(T23="B",0.75,IF(T23="C",0.5,IF(T23="D",0.25,IF(T23="E",0,"Blm Diisi"))))),IF($G$23="%",IF(T23="","Blm Diisi",T23),IF($G$23="Jumlah",IF(T23="","Blm Diisi",""),IF($G$23="Rupiah",IF(T23="","Blm Diisi",""),IF($G$23="","","-"))))))))</f>
        <v>1</v>
      </c>
      <c r="V23" s="26">
        <f>(U23*$E$23)*100</f>
        <v>3</v>
      </c>
      <c r="W23" s="38" t="s">
        <v>19</v>
      </c>
      <c r="X23" s="39">
        <f>IF($G$23="Ya/Tidak",IF(W23="Ya",1,IF(W23="Tidak",0,"Blm Diisi")),IF($G$23="A/B/C",IF(W23="A",1,IF(W23="B",0.5,IF(W23="C",0,"Blm Diisi"))),IF($G$23="A/B/C/D",IF(W23="A",1,IF(W23="B",0.67,IF(W23="C",0.33,IF(W23="D",0,"Blm Diisi")))),IF($G$23="A/B/C/D/E",IF(W23="A",1,IF(W23="B",0.75,IF(W23="C",0.5,IF(W23="D",0.25,IF(W23="E",0,"Blm Diisi"))))),IF($G$23="%",IF(W23="","Blm Diisi",W23),IF($G$23="Jumlah",IF(W23="","Blm Diisi",""),IF($G$23="Rupiah",IF(W23="","Blm Diisi",""),IF($G$23="","","-"))))))))</f>
        <v>1</v>
      </c>
      <c r="Y23" s="26">
        <f>(X23*$E$23)*100</f>
        <v>3</v>
      </c>
      <c r="Z23" s="38" t="s">
        <v>19</v>
      </c>
      <c r="AA23" s="39">
        <f>IF($G$23="Ya/Tidak",IF(Z23="Ya",1,IF(Z23="Tidak",0,"Blm Diisi")),IF($G$23="A/B/C",IF(Z23="A",1,IF(Z23="B",0.5,IF(Z23="C",0,"Blm Diisi"))),IF($G$23="A/B/C/D",IF(Z23="A",1,IF(Z23="B",0.67,IF(Z23="C",0.33,IF(Z23="D",0,"Blm Diisi")))),IF($G$23="A/B/C/D/E",IF(Z23="A",1,IF(Z23="B",0.75,IF(Z23="C",0.5,IF(Z23="D",0.25,IF(Z23="E",0,"Blm Diisi"))))),IF($G$23="%",IF(Z23="","Blm Diisi",Z23),IF($G$23="Jumlah",IF(Z23="","Blm Diisi",""),IF($G$23="Rupiah",IF(Z23="","Blm Diisi",""),IF($G$23="","","-"))))))))</f>
        <v>1</v>
      </c>
      <c r="AB23" s="26">
        <f>(AA23*$E$23)*100</f>
        <v>3</v>
      </c>
      <c r="AC23" s="38" t="s">
        <v>19</v>
      </c>
      <c r="AD23" s="39">
        <f>IF($G$23="Ya/Tidak",IF(AC23="Ya",1,IF(AC23="Tidak",0,"Blm Diisi")),IF($G$23="A/B/C",IF(AC23="A",1,IF(AC23="B",0.5,IF(AC23="C",0,"Blm Diisi"))),IF($G$23="A/B/C/D",IF(AC23="A",1,IF(AC23="B",0.67,IF(AC23="C",0.33,IF(AC23="D",0,"Blm Diisi")))),IF($G$23="A/B/C/D/E",IF(AC23="A",1,IF(AC23="B",0.75,IF(AC23="C",0.5,IF(AC23="D",0.25,IF(AC23="E",0,"Blm Diisi"))))),IF($G$23="%",IF(AC23="","Blm Diisi",AC23),IF($G$23="Jumlah",IF(AC23="","Blm Diisi",""),IF($G$23="Rupiah",IF(AC23="","Blm Diisi",""),IF($G$23="","","-"))))))))</f>
        <v>1</v>
      </c>
      <c r="AE23" s="26">
        <f>(AD23*$E$23)*100</f>
        <v>3</v>
      </c>
      <c r="AF23" s="38" t="s">
        <v>19</v>
      </c>
      <c r="AG23" s="39">
        <f>IF($G$23="Ya/Tidak",IF(AF23="Ya",1,IF(AF23="Tidak",0,"Blm Diisi")),IF($G$23="A/B/C",IF(AF23="A",1,IF(AF23="B",0.5,IF(AF23="C",0,"Blm Diisi"))),IF($G$23="A/B/C/D",IF(AF23="A",1,IF(AF23="B",0.67,IF(AF23="C",0.33,IF(AF23="D",0,"Blm Diisi")))),IF($G$23="A/B/C/D/E",IF(AF23="A",1,IF(AF23="B",0.75,IF(AF23="C",0.5,IF(AF23="D",0.25,IF(AF23="E",0,"Blm Diisi"))))),IF($G$23="%",IF(AF23="","Blm Diisi",AF23),IF($G$23="Jumlah",IF(AF23="","Blm Diisi",""),IF($G$23="Rupiah",IF(AF23="","Blm Diisi",""),IF($G$23="","","-"))))))))</f>
        <v>1</v>
      </c>
      <c r="AH23" s="26">
        <f>(AG23*$E$23)*100</f>
        <v>3</v>
      </c>
      <c r="AI23" s="103"/>
      <c r="AJ23" s="95" t="s">
        <v>19</v>
      </c>
      <c r="AK23" s="93">
        <f t="shared" si="0"/>
        <v>1</v>
      </c>
      <c r="AL23" s="26">
        <f>(AK23*$E$23)*100</f>
        <v>3</v>
      </c>
      <c r="AM23" s="110"/>
      <c r="AN23" s="27"/>
      <c r="AO23" s="27" t="s">
        <v>114</v>
      </c>
    </row>
    <row r="24" spans="2:41" ht="296.10000000000002" customHeight="1">
      <c r="B24" s="55"/>
      <c r="C24" s="33" t="s">
        <v>30</v>
      </c>
      <c r="D24" s="56" t="s">
        <v>45</v>
      </c>
      <c r="E24" s="35">
        <v>0.03</v>
      </c>
      <c r="F24" s="49" t="s">
        <v>46</v>
      </c>
      <c r="G24" s="37" t="s">
        <v>34</v>
      </c>
      <c r="H24" s="38" t="s">
        <v>19</v>
      </c>
      <c r="I24" s="39">
        <f>IF($G$24="Ya/Tidak",IF(H24="Ya",1,IF(H24="Tidak",0,"Blm Diisi")),IF($G$24="A/B/C",IF(H24="A",1,IF(H24="B",0.5,IF(H24="C",0,"Blm Diisi"))),IF($G$24="A/B/C/D",IF(H24="A",1,IF(H24="B",0.67,IF(H24="C",0.33,IF(H24="D",0,"Blm Diisi")))),IF($G$24="A/B/C/D/E",IF(H24="A",1,IF(H24="B",0.75,IF(H24="C",0.5,IF(H24="D",0.25,IF(H24="E",0,"Blm Diisi"))))),IF($G$24="%",IF(H24="","Blm Diisi",H24),IF($G$24="Jumlah",IF(H24="","Blm Diisi",""),IF($G$24="Rupiah",IF(H24="","Blm Diisi",""),IF($G$24="","","-"))))))))</f>
        <v>1</v>
      </c>
      <c r="J24" s="26">
        <f>(I24*$E$24)*100</f>
        <v>3</v>
      </c>
      <c r="K24" s="38" t="s">
        <v>19</v>
      </c>
      <c r="L24" s="39">
        <f>IF($G$24="Ya/Tidak",IF(K24="Ya",1,IF(K24="Tidak",0,"Blm Diisi")),IF($G$24="A/B/C",IF(K24="A",1,IF(K24="B",0.5,IF(K24="C",0,"Blm Diisi"))),IF($G$24="A/B/C/D",IF(K24="A",1,IF(K24="B",0.67,IF(K24="C",0.33,IF(K24="D",0,"Blm Diisi")))),IF($G$24="A/B/C/D/E",IF(K24="A",1,IF(K24="B",0.75,IF(K24="C",0.5,IF(K24="D",0.25,IF(K24="E",0,"Blm Diisi"))))),IF($G$24="%",IF(K24="","Blm Diisi",K24),IF($G$24="Jumlah",IF(K24="","Blm Diisi",""),IF($G$24="Rupiah",IF(K24="","Blm Diisi",""),IF($G$24="","","-"))))))))</f>
        <v>1</v>
      </c>
      <c r="M24" s="26">
        <f>(L24*$E$24)*100</f>
        <v>3</v>
      </c>
      <c r="N24" s="38" t="s">
        <v>19</v>
      </c>
      <c r="O24" s="39">
        <f>IF($G$24="Ya/Tidak",IF(N24="Ya",1,IF(N24="Tidak",0,"Blm Diisi")),IF($G$24="A/B/C",IF(N24="A",1,IF(N24="B",0.5,IF(N24="C",0,"Blm Diisi"))),IF($G$24="A/B/C/D",IF(N24="A",1,IF(N24="B",0.67,IF(N24="C",0.33,IF(N24="D",0,"Blm Diisi")))),IF($G$24="A/B/C/D/E",IF(N24="A",1,IF(N24="B",0.75,IF(N24="C",0.5,IF(N24="D",0.25,IF(N24="E",0,"Blm Diisi"))))),IF($G$24="%",IF(N24="","Blm Diisi",N24),IF($G$24="Jumlah",IF(N24="","Blm Diisi",""),IF($G$24="Rupiah",IF(N24="","Blm Diisi",""),IF($G$24="","","-"))))))))</f>
        <v>1</v>
      </c>
      <c r="P24" s="26">
        <f>(O24*$E$24)*100</f>
        <v>3</v>
      </c>
      <c r="Q24" s="38" t="s">
        <v>19</v>
      </c>
      <c r="R24" s="39">
        <f>IF($G$24="Ya/Tidak",IF(Q24="Ya",1,IF(Q24="Tidak",0,"Blm Diisi")),IF($G$24="A/B/C",IF(Q24="A",1,IF(Q24="B",0.5,IF(Q24="C",0,"Blm Diisi"))),IF($G$24="A/B/C/D",IF(Q24="A",1,IF(Q24="B",0.67,IF(Q24="C",0.33,IF(Q24="D",0,"Blm Diisi")))),IF($G$24="A/B/C/D/E",IF(Q24="A",1,IF(Q24="B",0.75,IF(Q24="C",0.5,IF(Q24="D",0.25,IF(Q24="E",0,"Blm Diisi"))))),IF($G$24="%",IF(Q24="","Blm Diisi",Q24),IF($G$24="Jumlah",IF(Q24="","Blm Diisi",""),IF($G$24="Rupiah",IF(Q24="","Blm Diisi",""),IF($G$24="","","-"))))))))</f>
        <v>1</v>
      </c>
      <c r="S24" s="26">
        <f>(R24*$E$24)*100</f>
        <v>3</v>
      </c>
      <c r="T24" s="38" t="s">
        <v>19</v>
      </c>
      <c r="U24" s="39">
        <f>IF($G$24="Ya/Tidak",IF(T24="Ya",1,IF(T24="Tidak",0,"Blm Diisi")),IF($G$24="A/B/C",IF(T24="A",1,IF(T24="B",0.5,IF(T24="C",0,"Blm Diisi"))),IF($G$24="A/B/C/D",IF(T24="A",1,IF(T24="B",0.67,IF(T24="C",0.33,IF(T24="D",0,"Blm Diisi")))),IF($G$24="A/B/C/D/E",IF(T24="A",1,IF(T24="B",0.75,IF(T24="C",0.5,IF(T24="D",0.25,IF(T24="E",0,"Blm Diisi"))))),IF($G$24="%",IF(T24="","Blm Diisi",T24),IF($G$24="Jumlah",IF(T24="","Blm Diisi",""),IF($G$24="Rupiah",IF(T24="","Blm Diisi",""),IF($G$24="","","-"))))))))</f>
        <v>1</v>
      </c>
      <c r="V24" s="26">
        <f>(U24*$E$24)*100</f>
        <v>3</v>
      </c>
      <c r="W24" s="38" t="s">
        <v>19</v>
      </c>
      <c r="X24" s="39">
        <f>IF($G$24="Ya/Tidak",IF(W24="Ya",1,IF(W24="Tidak",0,"Blm Diisi")),IF($G$24="A/B/C",IF(W24="A",1,IF(W24="B",0.5,IF(W24="C",0,"Blm Diisi"))),IF($G$24="A/B/C/D",IF(W24="A",1,IF(W24="B",0.67,IF(W24="C",0.33,IF(W24="D",0,"Blm Diisi")))),IF($G$24="A/B/C/D/E",IF(W24="A",1,IF(W24="B",0.75,IF(W24="C",0.5,IF(W24="D",0.25,IF(W24="E",0,"Blm Diisi"))))),IF($G$24="%",IF(W24="","Blm Diisi",W24),IF($G$24="Jumlah",IF(W24="","Blm Diisi",""),IF($G$24="Rupiah",IF(W24="","Blm Diisi",""),IF($G$24="","","-"))))))))</f>
        <v>1</v>
      </c>
      <c r="Y24" s="26">
        <f>(X24*$E$24)*100</f>
        <v>3</v>
      </c>
      <c r="Z24" s="38" t="s">
        <v>19</v>
      </c>
      <c r="AA24" s="39">
        <f>IF($G$24="Ya/Tidak",IF(Z24="Ya",1,IF(Z24="Tidak",0,"Blm Diisi")),IF($G$24="A/B/C",IF(Z24="A",1,IF(Z24="B",0.5,IF(Z24="C",0,"Blm Diisi"))),IF($G$24="A/B/C/D",IF(Z24="A",1,IF(Z24="B",0.67,IF(Z24="C",0.33,IF(Z24="D",0,"Blm Diisi")))),IF($G$24="A/B/C/D/E",IF(Z24="A",1,IF(Z24="B",0.75,IF(Z24="C",0.5,IF(Z24="D",0.25,IF(Z24="E",0,"Blm Diisi"))))),IF($G$24="%",IF(Z24="","Blm Diisi",Z24),IF($G$24="Jumlah",IF(Z24="","Blm Diisi",""),IF($G$24="Rupiah",IF(Z24="","Blm Diisi",""),IF($G$24="","","-"))))))))</f>
        <v>1</v>
      </c>
      <c r="AB24" s="26">
        <f>(AA24*$E$24)*100</f>
        <v>3</v>
      </c>
      <c r="AC24" s="38" t="s">
        <v>19</v>
      </c>
      <c r="AD24" s="39">
        <f>IF($G$24="Ya/Tidak",IF(AC24="Ya",1,IF(AC24="Tidak",0,"Blm Diisi")),IF($G$24="A/B/C",IF(AC24="A",1,IF(AC24="B",0.5,IF(AC24="C",0,"Blm Diisi"))),IF($G$24="A/B/C/D",IF(AC24="A",1,IF(AC24="B",0.67,IF(AC24="C",0.33,IF(AC24="D",0,"Blm Diisi")))),IF($G$24="A/B/C/D/E",IF(AC24="A",1,IF(AC24="B",0.75,IF(AC24="C",0.5,IF(AC24="D",0.25,IF(AC24="E",0,"Blm Diisi"))))),IF($G$24="%",IF(AC24="","Blm Diisi",AC24),IF($G$24="Jumlah",IF(AC24="","Blm Diisi",""),IF($G$24="Rupiah",IF(AC24="","Blm Diisi",""),IF($G$24="","","-"))))))))</f>
        <v>1</v>
      </c>
      <c r="AE24" s="26">
        <f>(AD24*$E$24)*100</f>
        <v>3</v>
      </c>
      <c r="AF24" s="38" t="s">
        <v>19</v>
      </c>
      <c r="AG24" s="39">
        <f>IF($G$24="Ya/Tidak",IF(AF24="Ya",1,IF(AF24="Tidak",0,"Blm Diisi")),IF($G$24="A/B/C",IF(AF24="A",1,IF(AF24="B",0.5,IF(AF24="C",0,"Blm Diisi"))),IF($G$24="A/B/C/D",IF(AF24="A",1,IF(AF24="B",0.67,IF(AF24="C",0.33,IF(AF24="D",0,"Blm Diisi")))),IF($G$24="A/B/C/D/E",IF(AF24="A",1,IF(AF24="B",0.75,IF(AF24="C",0.5,IF(AF24="D",0.25,IF(AF24="E",0,"Blm Diisi"))))),IF($G$24="%",IF(AF24="","Blm Diisi",AF24),IF($G$24="Jumlah",IF(AF24="","Blm Diisi",""),IF($G$24="Rupiah",IF(AF24="","Blm Diisi",""),IF($G$24="","","-"))))))))</f>
        <v>1</v>
      </c>
      <c r="AH24" s="26">
        <f>(AG24*$E$24)*100</f>
        <v>3</v>
      </c>
      <c r="AI24" s="103"/>
      <c r="AJ24" s="95" t="s">
        <v>19</v>
      </c>
      <c r="AK24" s="93">
        <f t="shared" si="0"/>
        <v>1</v>
      </c>
      <c r="AL24" s="26">
        <f>(AK24*$E$24)*100</f>
        <v>3</v>
      </c>
      <c r="AM24" s="110"/>
      <c r="AN24" s="27"/>
      <c r="AO24" s="27" t="s">
        <v>114</v>
      </c>
    </row>
    <row r="25" spans="2:41" ht="147.94999999999999" customHeight="1">
      <c r="B25" s="55"/>
      <c r="C25" s="33" t="s">
        <v>31</v>
      </c>
      <c r="D25" s="56" t="s">
        <v>47</v>
      </c>
      <c r="E25" s="35">
        <v>0.05</v>
      </c>
      <c r="F25" s="49" t="s">
        <v>48</v>
      </c>
      <c r="G25" s="37" t="s">
        <v>23</v>
      </c>
      <c r="H25" s="38" t="s">
        <v>19</v>
      </c>
      <c r="I25" s="39">
        <f>IF($G$25="Ya/Tidak",IF(H25="Ya",1,IF(H25="Tidak",0,"Blm Diisi")),IF($G$25="A/B/C",IF(H25="A",1,IF(H25="B",0.5,IF(H25="C",0,"Blm Diisi"))),IF($G$25="A/B/C/D",IF(H25="A",1,IF(H25="B",0.67,IF(H25="C",0.33,IF(H25="D",0,"Blm Diisi")))),IF($G$25="A/B/C/D/E",IF(H25="A",1,IF(H25="B",0.75,IF(H25="C",0.5,IF(H25="D",0.25,IF(H25="E",0,"Blm Diisi"))))),IF($G$25="%",IF(H25="","Blm Diisi",H25),IF($G$25="Jumlah",IF(H25="","Blm Diisi",""),IF($G$25="Rupiah",IF(H25="","Blm Diisi",""),IF($G$25="","","-"))))))))</f>
        <v>1</v>
      </c>
      <c r="J25" s="26">
        <f>(I25*$E$25)*100</f>
        <v>5</v>
      </c>
      <c r="K25" s="38" t="s">
        <v>19</v>
      </c>
      <c r="L25" s="39">
        <f>IF($G$25="Ya/Tidak",IF(K25="Ya",1,IF(K25="Tidak",0,"Blm Diisi")),IF($G$25="A/B/C",IF(K25="A",1,IF(K25="B",0.5,IF(K25="C",0,"Blm Diisi"))),IF($G$25="A/B/C/D",IF(K25="A",1,IF(K25="B",0.67,IF(K25="C",0.33,IF(K25="D",0,"Blm Diisi")))),IF($G$25="A/B/C/D/E",IF(K25="A",1,IF(K25="B",0.75,IF(K25="C",0.5,IF(K25="D",0.25,IF(K25="E",0,"Blm Diisi"))))),IF($G$25="%",IF(K25="","Blm Diisi",K25),IF($G$25="Jumlah",IF(K25="","Blm Diisi",""),IF($G$25="Rupiah",IF(K25="","Blm Diisi",""),IF($G$25="","","-"))))))))</f>
        <v>1</v>
      </c>
      <c r="M25" s="26">
        <f>(L25*$E$25)*100</f>
        <v>5</v>
      </c>
      <c r="N25" s="38" t="s">
        <v>19</v>
      </c>
      <c r="O25" s="39">
        <f>IF($G$25="Ya/Tidak",IF(N25="Ya",1,IF(N25="Tidak",0,"Blm Diisi")),IF($G$25="A/B/C",IF(N25="A",1,IF(N25="B",0.5,IF(N25="C",0,"Blm Diisi"))),IF($G$25="A/B/C/D",IF(N25="A",1,IF(N25="B",0.67,IF(N25="C",0.33,IF(N25="D",0,"Blm Diisi")))),IF($G$25="A/B/C/D/E",IF(N25="A",1,IF(N25="B",0.75,IF(N25="C",0.5,IF(N25="D",0.25,IF(N25="E",0,"Blm Diisi"))))),IF($G$25="%",IF(N25="","Blm Diisi",N25),IF($G$25="Jumlah",IF(N25="","Blm Diisi",""),IF($G$25="Rupiah",IF(N25="","Blm Diisi",""),IF($G$25="","","-"))))))))</f>
        <v>1</v>
      </c>
      <c r="P25" s="26">
        <f>(O25*$E$25)*100</f>
        <v>5</v>
      </c>
      <c r="Q25" s="38" t="s">
        <v>19</v>
      </c>
      <c r="R25" s="39">
        <f>IF($G$25="Ya/Tidak",IF(Q25="Ya",1,IF(Q25="Tidak",0,"Blm Diisi")),IF($G$25="A/B/C",IF(Q25="A",1,IF(Q25="B",0.5,IF(Q25="C",0,"Blm Diisi"))),IF($G$25="A/B/C/D",IF(Q25="A",1,IF(Q25="B",0.67,IF(Q25="C",0.33,IF(Q25="D",0,"Blm Diisi")))),IF($G$25="A/B/C/D/E",IF(Q25="A",1,IF(Q25="B",0.75,IF(Q25="C",0.5,IF(Q25="D",0.25,IF(Q25="E",0,"Blm Diisi"))))),IF($G$25="%",IF(Q25="","Blm Diisi",Q25),IF($G$25="Jumlah",IF(Q25="","Blm Diisi",""),IF($G$25="Rupiah",IF(Q25="","Blm Diisi",""),IF($G$25="","","-"))))))))</f>
        <v>1</v>
      </c>
      <c r="S25" s="26">
        <f>(R25*$E$25)*100</f>
        <v>5</v>
      </c>
      <c r="T25" s="38" t="s">
        <v>19</v>
      </c>
      <c r="U25" s="39">
        <f>IF($G$25="Ya/Tidak",IF(T25="Ya",1,IF(T25="Tidak",0,"Blm Diisi")),IF($G$25="A/B/C",IF(T25="A",1,IF(T25="B",0.5,IF(T25="C",0,"Blm Diisi"))),IF($G$25="A/B/C/D",IF(T25="A",1,IF(T25="B",0.67,IF(T25="C",0.33,IF(T25="D",0,"Blm Diisi")))),IF($G$25="A/B/C/D/E",IF(T25="A",1,IF(T25="B",0.75,IF(T25="C",0.5,IF(T25="D",0.25,IF(T25="E",0,"Blm Diisi"))))),IF($G$25="%",IF(T25="","Blm Diisi",T25),IF($G$25="Jumlah",IF(T25="","Blm Diisi",""),IF($G$25="Rupiah",IF(T25="","Blm Diisi",""),IF($G$25="","","-"))))))))</f>
        <v>1</v>
      </c>
      <c r="V25" s="26">
        <f>(U25*$E$25)*100</f>
        <v>5</v>
      </c>
      <c r="W25" s="38" t="s">
        <v>19</v>
      </c>
      <c r="X25" s="39">
        <f>IF($G$25="Ya/Tidak",IF(W25="Ya",1,IF(W25="Tidak",0,"Blm Diisi")),IF($G$25="A/B/C",IF(W25="A",1,IF(W25="B",0.5,IF(W25="C",0,"Blm Diisi"))),IF($G$25="A/B/C/D",IF(W25="A",1,IF(W25="B",0.67,IF(W25="C",0.33,IF(W25="D",0,"Blm Diisi")))),IF($G$25="A/B/C/D/E",IF(W25="A",1,IF(W25="B",0.75,IF(W25="C",0.5,IF(W25="D",0.25,IF(W25="E",0,"Blm Diisi"))))),IF($G$25="%",IF(W25="","Blm Diisi",W25),IF($G$25="Jumlah",IF(W25="","Blm Diisi",""),IF($G$25="Rupiah",IF(W25="","Blm Diisi",""),IF($G$25="","","-"))))))))</f>
        <v>1</v>
      </c>
      <c r="Y25" s="26">
        <f>(X25*$E$25)*100</f>
        <v>5</v>
      </c>
      <c r="Z25" s="38" t="s">
        <v>19</v>
      </c>
      <c r="AA25" s="39">
        <f>IF($G$25="Ya/Tidak",IF(Z25="Ya",1,IF(Z25="Tidak",0,"Blm Diisi")),IF($G$25="A/B/C",IF(Z25="A",1,IF(Z25="B",0.5,IF(Z25="C",0,"Blm Diisi"))),IF($G$25="A/B/C/D",IF(Z25="A",1,IF(Z25="B",0.67,IF(Z25="C",0.33,IF(Z25="D",0,"Blm Diisi")))),IF($G$25="A/B/C/D/E",IF(Z25="A",1,IF(Z25="B",0.75,IF(Z25="C",0.5,IF(Z25="D",0.25,IF(Z25="E",0,"Blm Diisi"))))),IF($G$25="%",IF(Z25="","Blm Diisi",Z25),IF($G$25="Jumlah",IF(Z25="","Blm Diisi",""),IF($G$25="Rupiah",IF(Z25="","Blm Diisi",""),IF($G$25="","","-"))))))))</f>
        <v>1</v>
      </c>
      <c r="AB25" s="26">
        <f>(AA25*$E$25)*100</f>
        <v>5</v>
      </c>
      <c r="AC25" s="38" t="s">
        <v>19</v>
      </c>
      <c r="AD25" s="39">
        <f>IF($G$25="Ya/Tidak",IF(AC25="Ya",1,IF(AC25="Tidak",0,"Blm Diisi")),IF($G$25="A/B/C",IF(AC25="A",1,IF(AC25="B",0.5,IF(AC25="C",0,"Blm Diisi"))),IF($G$25="A/B/C/D",IF(AC25="A",1,IF(AC25="B",0.67,IF(AC25="C",0.33,IF(AC25="D",0,"Blm Diisi")))),IF($G$25="A/B/C/D/E",IF(AC25="A",1,IF(AC25="B",0.75,IF(AC25="C",0.5,IF(AC25="D",0.25,IF(AC25="E",0,"Blm Diisi"))))),IF($G$25="%",IF(AC25="","Blm Diisi",AC25),IF($G$25="Jumlah",IF(AC25="","Blm Diisi",""),IF($G$25="Rupiah",IF(AC25="","Blm Diisi",""),IF($G$25="","","-"))))))))</f>
        <v>1</v>
      </c>
      <c r="AE25" s="26">
        <f>(AD25*$E$25)*100</f>
        <v>5</v>
      </c>
      <c r="AF25" s="38" t="s">
        <v>19</v>
      </c>
      <c r="AG25" s="39">
        <f>IF($G$25="Ya/Tidak",IF(AF25="Ya",1,IF(AF25="Tidak",0,"Blm Diisi")),IF($G$25="A/B/C",IF(AF25="A",1,IF(AF25="B",0.5,IF(AF25="C",0,"Blm Diisi"))),IF($G$25="A/B/C/D",IF(AF25="A",1,IF(AF25="B",0.67,IF(AF25="C",0.33,IF(AF25="D",0,"Blm Diisi")))),IF($G$25="A/B/C/D/E",IF(AF25="A",1,IF(AF25="B",0.75,IF(AF25="C",0.5,IF(AF25="D",0.25,IF(AF25="E",0,"Blm Diisi"))))),IF($G$25="%",IF(AF25="","Blm Diisi",AF25),IF($G$25="Jumlah",IF(AF25="","Blm Diisi",""),IF($G$25="Rupiah",IF(AF25="","Blm Diisi",""),IF($G$25="","","-"))))))))</f>
        <v>1</v>
      </c>
      <c r="AH25" s="26">
        <f>(AG25*$E$25)*100</f>
        <v>5</v>
      </c>
      <c r="AI25" s="103"/>
      <c r="AJ25" s="95" t="s">
        <v>19</v>
      </c>
      <c r="AK25" s="93">
        <f t="shared" si="0"/>
        <v>1</v>
      </c>
      <c r="AL25" s="26">
        <f>(AK25*$E$25)*100</f>
        <v>5</v>
      </c>
      <c r="AM25" s="110"/>
      <c r="AN25" s="27"/>
      <c r="AO25" s="27" t="s">
        <v>116</v>
      </c>
    </row>
    <row r="26" spans="2:41" s="54" customFormat="1" ht="54.75" customHeight="1">
      <c r="B26" s="20" t="s">
        <v>49</v>
      </c>
      <c r="C26" s="203" t="s">
        <v>50</v>
      </c>
      <c r="D26" s="204"/>
      <c r="E26" s="21">
        <f>E27+E28+E29+E30+E34+E36+E37+E38</f>
        <v>0.45000000000000007</v>
      </c>
      <c r="F26" s="22"/>
      <c r="G26" s="57"/>
      <c r="H26" s="58">
        <f>SUM(J27:J38)</f>
        <v>57.1</v>
      </c>
      <c r="I26" s="58">
        <f t="shared" ref="I26:AF26" si="1">SUM(K27:K38)</f>
        <v>2.2000000000000002</v>
      </c>
      <c r="J26" s="58">
        <f t="shared" si="1"/>
        <v>8.870000000000001</v>
      </c>
      <c r="K26" s="58">
        <f t="shared" si="1"/>
        <v>58.35</v>
      </c>
      <c r="L26" s="58">
        <f t="shared" si="1"/>
        <v>2.2000000000000002</v>
      </c>
      <c r="M26" s="58">
        <f t="shared" si="1"/>
        <v>8.870000000000001</v>
      </c>
      <c r="N26" s="58">
        <f t="shared" si="1"/>
        <v>58.35</v>
      </c>
      <c r="O26" s="58">
        <f t="shared" si="1"/>
        <v>2.2000000000000002</v>
      </c>
      <c r="P26" s="58">
        <f t="shared" si="1"/>
        <v>8.870000000000001</v>
      </c>
      <c r="Q26" s="58">
        <f t="shared" si="1"/>
        <v>58.35</v>
      </c>
      <c r="R26" s="58">
        <f t="shared" si="1"/>
        <v>3</v>
      </c>
      <c r="S26" s="58">
        <f t="shared" si="1"/>
        <v>10</v>
      </c>
      <c r="T26" s="58">
        <f t="shared" si="1"/>
        <v>64</v>
      </c>
      <c r="U26" s="58">
        <f t="shared" si="1"/>
        <v>2.2000000000000002</v>
      </c>
      <c r="V26" s="58">
        <f>SUM(V27:V38)</f>
        <v>64</v>
      </c>
      <c r="W26" s="58">
        <f t="shared" si="1"/>
        <v>58.35</v>
      </c>
      <c r="X26" s="58">
        <f t="shared" si="1"/>
        <v>2.2000000000000002</v>
      </c>
      <c r="Y26" s="58">
        <f t="shared" si="1"/>
        <v>8.870000000000001</v>
      </c>
      <c r="Z26" s="58">
        <f t="shared" si="1"/>
        <v>58.35</v>
      </c>
      <c r="AA26" s="58">
        <f t="shared" si="1"/>
        <v>2.2000000000000002</v>
      </c>
      <c r="AB26" s="58">
        <f t="shared" si="1"/>
        <v>8.870000000000001</v>
      </c>
      <c r="AC26" s="58">
        <f t="shared" si="1"/>
        <v>58.35</v>
      </c>
      <c r="AD26" s="58">
        <f t="shared" si="1"/>
        <v>2.2000000000000002</v>
      </c>
      <c r="AE26" s="58">
        <f t="shared" si="1"/>
        <v>8.870000000000001</v>
      </c>
      <c r="AF26" s="58">
        <f t="shared" si="1"/>
        <v>58.35</v>
      </c>
      <c r="AG26" s="58">
        <f>SUM(AO27:AO35)</f>
        <v>0</v>
      </c>
      <c r="AH26" s="58">
        <f>SUM(AN27:AN35)</f>
        <v>0</v>
      </c>
      <c r="AI26" s="106"/>
      <c r="AJ26" s="58">
        <f>SUM(AL27:AL38)</f>
        <v>45</v>
      </c>
      <c r="AK26" s="58">
        <f>SUM(AM27:AM38)</f>
        <v>0</v>
      </c>
      <c r="AL26" s="58">
        <f>SUM(AL27:AL38)</f>
        <v>45</v>
      </c>
      <c r="AM26" s="58"/>
      <c r="AN26" s="53"/>
      <c r="AO26" s="53"/>
    </row>
    <row r="27" spans="2:41" ht="409.5" customHeight="1">
      <c r="B27" s="59">
        <v>4</v>
      </c>
      <c r="C27" s="60"/>
      <c r="D27" s="43" t="s">
        <v>97</v>
      </c>
      <c r="E27" s="44">
        <v>0.05</v>
      </c>
      <c r="F27" s="43" t="s">
        <v>51</v>
      </c>
      <c r="G27" s="61" t="s">
        <v>52</v>
      </c>
      <c r="H27" s="62">
        <v>0.2</v>
      </c>
      <c r="I27" s="63">
        <f>(H27/100%)</f>
        <v>0.2</v>
      </c>
      <c r="J27" s="26">
        <f>(I27*$E$27)*100</f>
        <v>1.0000000000000002</v>
      </c>
      <c r="K27" s="62">
        <v>0.2</v>
      </c>
      <c r="L27" s="63">
        <f>(K27/100%)</f>
        <v>0.2</v>
      </c>
      <c r="M27" s="26">
        <f>(L27*$E$27)*100</f>
        <v>1.0000000000000002</v>
      </c>
      <c r="N27" s="62">
        <v>0.2</v>
      </c>
      <c r="O27" s="63">
        <f>(N27/100%)</f>
        <v>0.2</v>
      </c>
      <c r="P27" s="26">
        <f>(O27*$E$27)*100</f>
        <v>1.0000000000000002</v>
      </c>
      <c r="Q27" s="62">
        <v>0.2</v>
      </c>
      <c r="R27" s="63">
        <f>(Q27/100%)</f>
        <v>0.2</v>
      </c>
      <c r="S27" s="26">
        <f>(R27*$E$27)*100</f>
        <v>1.0000000000000002</v>
      </c>
      <c r="T27" s="62">
        <v>1</v>
      </c>
      <c r="U27" s="63">
        <f>(T27/100%)</f>
        <v>1</v>
      </c>
      <c r="V27" s="26">
        <f>(U27*$E$27)*100</f>
        <v>5</v>
      </c>
      <c r="W27" s="62">
        <v>0.2</v>
      </c>
      <c r="X27" s="63">
        <f>(W27/100%)</f>
        <v>0.2</v>
      </c>
      <c r="Y27" s="26">
        <f>(X27*$E$27)*100</f>
        <v>1.0000000000000002</v>
      </c>
      <c r="Z27" s="62">
        <v>0.2</v>
      </c>
      <c r="AA27" s="63">
        <f>(Z27/100%)</f>
        <v>0.2</v>
      </c>
      <c r="AB27" s="26">
        <f>(AA27*$E$27)*100</f>
        <v>1.0000000000000002</v>
      </c>
      <c r="AC27" s="62">
        <v>0.2</v>
      </c>
      <c r="AD27" s="63">
        <f>(AC27/100%)</f>
        <v>0.2</v>
      </c>
      <c r="AE27" s="26">
        <f>(AD27*$E$27)*100</f>
        <v>1.0000000000000002</v>
      </c>
      <c r="AF27" s="62">
        <v>0.2</v>
      </c>
      <c r="AG27" s="63">
        <f>(AF27/100%)</f>
        <v>0.2</v>
      </c>
      <c r="AH27" s="26">
        <f>(AG27*$E$27)*100</f>
        <v>1.0000000000000002</v>
      </c>
      <c r="AI27" s="103"/>
      <c r="AJ27" s="96">
        <v>1</v>
      </c>
      <c r="AK27" s="40">
        <f>(AJ27/100%)</f>
        <v>1</v>
      </c>
      <c r="AL27" s="26">
        <f>(AK27*$E$27)*100</f>
        <v>5</v>
      </c>
      <c r="AM27" s="112"/>
      <c r="AN27" s="64"/>
      <c r="AO27" s="64" t="s">
        <v>120</v>
      </c>
    </row>
    <row r="28" spans="2:41" ht="249" customHeight="1">
      <c r="B28" s="55">
        <v>5</v>
      </c>
      <c r="C28" s="65"/>
      <c r="D28" s="34" t="s">
        <v>117</v>
      </c>
      <c r="E28" s="35">
        <v>0.05</v>
      </c>
      <c r="F28" s="34" t="s">
        <v>83</v>
      </c>
      <c r="G28" s="66" t="s">
        <v>52</v>
      </c>
      <c r="H28" s="67">
        <v>1</v>
      </c>
      <c r="I28" s="68">
        <f>(H28/100%)</f>
        <v>1</v>
      </c>
      <c r="J28" s="26">
        <f>(I28*$E$28)*100</f>
        <v>5</v>
      </c>
      <c r="K28" s="67">
        <v>1</v>
      </c>
      <c r="L28" s="68">
        <f>(K28/100%)</f>
        <v>1</v>
      </c>
      <c r="M28" s="26">
        <f>(L28*$E$28)*100</f>
        <v>5</v>
      </c>
      <c r="N28" s="67">
        <v>1</v>
      </c>
      <c r="O28" s="68">
        <f>(N28/100%)</f>
        <v>1</v>
      </c>
      <c r="P28" s="26">
        <f>(O28*$E$28)*100</f>
        <v>5</v>
      </c>
      <c r="Q28" s="67">
        <v>1</v>
      </c>
      <c r="R28" s="68">
        <f>(Q28/100%)</f>
        <v>1</v>
      </c>
      <c r="S28" s="26">
        <f>(R28*$E$28)*100</f>
        <v>5</v>
      </c>
      <c r="T28" s="67">
        <v>1</v>
      </c>
      <c r="U28" s="68">
        <f>(T28/100%)</f>
        <v>1</v>
      </c>
      <c r="V28" s="26">
        <f>(U28*$E$28)*100</f>
        <v>5</v>
      </c>
      <c r="W28" s="67">
        <v>1</v>
      </c>
      <c r="X28" s="68">
        <f>(W28/100%)</f>
        <v>1</v>
      </c>
      <c r="Y28" s="26">
        <f>(X28*$E$28)*100</f>
        <v>5</v>
      </c>
      <c r="Z28" s="67">
        <v>1</v>
      </c>
      <c r="AA28" s="68">
        <f>(Z28/100%)</f>
        <v>1</v>
      </c>
      <c r="AB28" s="26">
        <f>(AA28*$E$28)*100</f>
        <v>5</v>
      </c>
      <c r="AC28" s="67">
        <v>1</v>
      </c>
      <c r="AD28" s="68">
        <f>(AC28/100%)</f>
        <v>1</v>
      </c>
      <c r="AE28" s="26">
        <f>(AD28*$E$28)*100</f>
        <v>5</v>
      </c>
      <c r="AF28" s="67">
        <v>1</v>
      </c>
      <c r="AG28" s="68">
        <f>(AF28/100%)</f>
        <v>1</v>
      </c>
      <c r="AH28" s="26">
        <f>(AG28*$E$28)*100</f>
        <v>5</v>
      </c>
      <c r="AI28" s="103"/>
      <c r="AJ28" s="96">
        <v>1</v>
      </c>
      <c r="AK28" s="40">
        <f>(AJ28/100%)</f>
        <v>1</v>
      </c>
      <c r="AL28" s="26">
        <f>(AK28*$E$28)*100</f>
        <v>5</v>
      </c>
      <c r="AM28" s="110"/>
      <c r="AN28" s="27"/>
      <c r="AO28" s="27" t="s">
        <v>118</v>
      </c>
    </row>
    <row r="29" spans="2:41" ht="109.5" customHeight="1">
      <c r="B29" s="55">
        <v>6</v>
      </c>
      <c r="C29" s="65"/>
      <c r="D29" s="34" t="s">
        <v>119</v>
      </c>
      <c r="E29" s="35">
        <v>0.05</v>
      </c>
      <c r="F29" s="49" t="s">
        <v>53</v>
      </c>
      <c r="G29" s="66" t="s">
        <v>52</v>
      </c>
      <c r="H29" s="69">
        <v>1</v>
      </c>
      <c r="I29" s="68">
        <f>(H29/100%)</f>
        <v>1</v>
      </c>
      <c r="J29" s="26">
        <f>(I29*$E$29)*100</f>
        <v>5</v>
      </c>
      <c r="K29" s="69">
        <v>1</v>
      </c>
      <c r="L29" s="68">
        <f>(K29/100%)</f>
        <v>1</v>
      </c>
      <c r="M29" s="26">
        <f>(L29*$E$29)*100</f>
        <v>5</v>
      </c>
      <c r="N29" s="69">
        <v>1</v>
      </c>
      <c r="O29" s="68">
        <f>(N29/100%)</f>
        <v>1</v>
      </c>
      <c r="P29" s="26">
        <f>(O29*$E$29)*100</f>
        <v>5</v>
      </c>
      <c r="Q29" s="69">
        <v>1</v>
      </c>
      <c r="R29" s="68">
        <f>(Q29/100%)</f>
        <v>1</v>
      </c>
      <c r="S29" s="26">
        <f>(R29*$E$29)*100</f>
        <v>5</v>
      </c>
      <c r="T29" s="69">
        <v>1</v>
      </c>
      <c r="U29" s="68">
        <f>(T29/100%)</f>
        <v>1</v>
      </c>
      <c r="V29" s="26">
        <f>(U29*$E$29)*100</f>
        <v>5</v>
      </c>
      <c r="W29" s="69">
        <v>1</v>
      </c>
      <c r="X29" s="68">
        <f>(W29/100%)</f>
        <v>1</v>
      </c>
      <c r="Y29" s="26">
        <f>(X29*$E$29)*100</f>
        <v>5</v>
      </c>
      <c r="Z29" s="69">
        <v>1</v>
      </c>
      <c r="AA29" s="68">
        <f>(Z29/100%)</f>
        <v>1</v>
      </c>
      <c r="AB29" s="26">
        <f>(AA29*$E$29)*100</f>
        <v>5</v>
      </c>
      <c r="AC29" s="69">
        <v>1</v>
      </c>
      <c r="AD29" s="68">
        <f>(AC29/100%)</f>
        <v>1</v>
      </c>
      <c r="AE29" s="26">
        <f>(AD29*$E$29)*100</f>
        <v>5</v>
      </c>
      <c r="AF29" s="69">
        <v>1</v>
      </c>
      <c r="AG29" s="68">
        <f>(AF29/100%)</f>
        <v>1</v>
      </c>
      <c r="AH29" s="26">
        <f>(AG29*$E$29)*100</f>
        <v>5</v>
      </c>
      <c r="AI29" s="103"/>
      <c r="AJ29" s="96">
        <v>1</v>
      </c>
      <c r="AK29" s="40">
        <f>(AJ29/100%)</f>
        <v>1</v>
      </c>
      <c r="AL29" s="26">
        <f>(AK29*$E$29)*100</f>
        <v>5</v>
      </c>
      <c r="AM29" s="26"/>
      <c r="AN29" s="27"/>
      <c r="AO29" s="27" t="s">
        <v>79</v>
      </c>
    </row>
    <row r="30" spans="2:41" ht="46.5">
      <c r="B30" s="55">
        <v>7</v>
      </c>
      <c r="C30" s="65"/>
      <c r="D30" s="34" t="s">
        <v>54</v>
      </c>
      <c r="E30" s="35">
        <f>SUM(E31:E33)</f>
        <v>0.09</v>
      </c>
      <c r="F30" s="49"/>
      <c r="G30" s="70"/>
      <c r="H30" s="89"/>
      <c r="I30" s="72"/>
      <c r="J30" s="26"/>
      <c r="K30" s="71"/>
      <c r="L30" s="72"/>
      <c r="M30" s="26"/>
      <c r="N30" s="71"/>
      <c r="O30" s="72"/>
      <c r="P30" s="26"/>
      <c r="Q30" s="71"/>
      <c r="R30" s="72"/>
      <c r="S30" s="26"/>
      <c r="T30" s="71"/>
      <c r="U30" s="72"/>
      <c r="V30" s="26"/>
      <c r="W30" s="71"/>
      <c r="X30" s="72"/>
      <c r="Y30" s="26"/>
      <c r="Z30" s="71"/>
      <c r="AA30" s="72"/>
      <c r="AB30" s="26"/>
      <c r="AC30" s="71"/>
      <c r="AD30" s="72"/>
      <c r="AE30" s="26"/>
      <c r="AF30" s="71"/>
      <c r="AG30" s="72"/>
      <c r="AH30" s="26"/>
      <c r="AI30" s="103"/>
      <c r="AJ30" s="97"/>
      <c r="AK30" s="93"/>
      <c r="AL30" s="26"/>
      <c r="AM30" s="26"/>
      <c r="AN30" s="74"/>
      <c r="AO30" s="74"/>
    </row>
    <row r="31" spans="2:41" ht="372">
      <c r="B31" s="55"/>
      <c r="C31" s="75" t="s">
        <v>17</v>
      </c>
      <c r="D31" s="34" t="s">
        <v>98</v>
      </c>
      <c r="E31" s="35">
        <v>0.03</v>
      </c>
      <c r="F31" s="146" t="s">
        <v>108</v>
      </c>
      <c r="G31" s="37" t="s">
        <v>23</v>
      </c>
      <c r="H31" s="38" t="s">
        <v>19</v>
      </c>
      <c r="I31" s="39">
        <f>IF($G$13="Ya/Tidak",IF(H31="Ya",1,IF(H31="Tidak",0,"Blm Diisi")),IF($G$13="A/B/C",IF(H31="A",1,IF(H31="B",0.5,IF(H31="C",0,"Blm Diisi"))),IF($G$13="A/B/C/D",IF(H31="A",1,IF(H31="B",0.67,IF(H31="C",0.33,IF(H31="D",0,"Blm Diisi")))),IF($G$13="A/B/C/D/E",IF(H31="A",1,IF(H31="B",0.75,IF(H31="C",0.5,IF(H31="D",0.25,IF(H31="E",0,"Blm Diisi"))))),IF($G$13="%",IF(H31="","Blm Diisi",H31),IF($G$13="Jumlah",IF(H31="","Blm Diisi",""),IF($G$13="Rupiah",IF(H31="","Blm Diisi",""),IF($G$13="","","-"))))))))</f>
        <v>1</v>
      </c>
      <c r="J31" s="26">
        <f>(I31*$E$13)*100</f>
        <v>10</v>
      </c>
      <c r="K31" s="38" t="s">
        <v>19</v>
      </c>
      <c r="L31" s="39">
        <f>IF($G$13="Ya/Tidak",IF(K31="Ya",1,IF(K31="Tidak",0,"Blm Diisi")),IF($G$13="A/B/C",IF(K31="A",1,IF(K31="B",0.5,IF(K31="C",0,"Blm Diisi"))),IF($G$13="A/B/C/D",IF(K31="A",1,IF(K31="B",0.67,IF(K31="C",0.33,IF(K31="D",0,"Blm Diisi")))),IF($G$13="A/B/C/D/E",IF(K31="A",1,IF(K31="B",0.75,IF(K31="C",0.5,IF(K31="D",0.25,IF(K31="E",0,"Blm Diisi"))))),IF($G$13="%",IF(K31="","Blm Diisi",K31),IF($G$13="Jumlah",IF(K31="","Blm Diisi",""),IF($G$13="Rupiah",IF(K31="","Blm Diisi",""),IF($G$13="","","-"))))))))</f>
        <v>1</v>
      </c>
      <c r="M31" s="26">
        <f>(L31*$E$13)*100</f>
        <v>10</v>
      </c>
      <c r="N31" s="38" t="s">
        <v>19</v>
      </c>
      <c r="O31" s="39">
        <f>IF($G$13="Ya/Tidak",IF(N31="Ya",1,IF(N31="Tidak",0,"Blm Diisi")),IF($G$13="A/B/C",IF(N31="A",1,IF(N31="B",0.5,IF(N31="C",0,"Blm Diisi"))),IF($G$13="A/B/C/D",IF(N31="A",1,IF(N31="B",0.67,IF(N31="C",0.33,IF(N31="D",0,"Blm Diisi")))),IF($G$13="A/B/C/D/E",IF(N31="A",1,IF(N31="B",0.75,IF(N31="C",0.5,IF(N31="D",0.25,IF(N31="E",0,"Blm Diisi"))))),IF($G$13="%",IF(N31="","Blm Diisi",N31),IF($G$13="Jumlah",IF(N31="","Blm Diisi",""),IF($G$13="Rupiah",IF(N31="","Blm Diisi",""),IF($G$13="","","-"))))))))</f>
        <v>1</v>
      </c>
      <c r="P31" s="26">
        <f>(O31*$E$13)*100</f>
        <v>10</v>
      </c>
      <c r="Q31" s="38" t="s">
        <v>19</v>
      </c>
      <c r="R31" s="39">
        <f>IF($G$13="Ya/Tidak",IF(Q31="Ya",1,IF(Q31="Tidak",0,"Blm Diisi")),IF($G$13="A/B/C",IF(Q31="A",1,IF(Q31="B",0.5,IF(Q31="C",0,"Blm Diisi"))),IF($G$13="A/B/C/D",IF(Q31="A",1,IF(Q31="B",0.67,IF(Q31="C",0.33,IF(Q31="D",0,"Blm Diisi")))),IF($G$13="A/B/C/D/E",IF(Q31="A",1,IF(Q31="B",0.75,IF(Q31="C",0.5,IF(Q31="D",0.25,IF(Q31="E",0,"Blm Diisi"))))),IF($G$13="%",IF(Q31="","Blm Diisi",Q31),IF($G$13="Jumlah",IF(Q31="","Blm Diisi",""),IF($G$13="Rupiah",IF(Q31="","Blm Diisi",""),IF($G$13="","","-"))))))))</f>
        <v>1</v>
      </c>
      <c r="S31" s="26">
        <f>(R31*$E$13)*100</f>
        <v>10</v>
      </c>
      <c r="T31" s="38" t="s">
        <v>19</v>
      </c>
      <c r="U31" s="39">
        <f>IF($G$13="Ya/Tidak",IF(T31="Ya",1,IF(T31="Tidak",0,"Blm Diisi")),IF($G$13="A/B/C",IF(T31="A",1,IF(T31="B",0.5,IF(T31="C",0,"Blm Diisi"))),IF($G$13="A/B/C/D",IF(T31="A",1,IF(T31="B",0.67,IF(T31="C",0.33,IF(T31="D",0,"Blm Diisi")))),IF($G$13="A/B/C/D/E",IF(T31="A",1,IF(T31="B",0.75,IF(T31="C",0.5,IF(T31="D",0.25,IF(T31="E",0,"Blm Diisi"))))),IF($G$13="%",IF(T31="","Blm Diisi",T31),IF($G$13="Jumlah",IF(T31="","Blm Diisi",""),IF($G$13="Rupiah",IF(T31="","Blm Diisi",""),IF($G$13="","","-"))))))))</f>
        <v>1</v>
      </c>
      <c r="V31" s="26">
        <f>(U31*$E$13)*100</f>
        <v>10</v>
      </c>
      <c r="W31" s="38" t="s">
        <v>19</v>
      </c>
      <c r="X31" s="39">
        <f>IF($G$13="Ya/Tidak",IF(W31="Ya",1,IF(W31="Tidak",0,"Blm Diisi")),IF($G$13="A/B/C",IF(W31="A",1,IF(W31="B",0.5,IF(W31="C",0,"Blm Diisi"))),IF($G$13="A/B/C/D",IF(W31="A",1,IF(W31="B",0.67,IF(W31="C",0.33,IF(W31="D",0,"Blm Diisi")))),IF($G$13="A/B/C/D/E",IF(W31="A",1,IF(W31="B",0.75,IF(W31="C",0.5,IF(W31="D",0.25,IF(W31="E",0,"Blm Diisi"))))),IF($G$13="%",IF(W31="","Blm Diisi",W31),IF($G$13="Jumlah",IF(W31="","Blm Diisi",""),IF($G$13="Rupiah",IF(W31="","Blm Diisi",""),IF($G$13="","","-"))))))))</f>
        <v>1</v>
      </c>
      <c r="Y31" s="26">
        <f>(X31*$E$13)*100</f>
        <v>10</v>
      </c>
      <c r="Z31" s="38" t="s">
        <v>19</v>
      </c>
      <c r="AA31" s="39">
        <f>IF($G$13="Ya/Tidak",IF(Z31="Ya",1,IF(Z31="Tidak",0,"Blm Diisi")),IF($G$13="A/B/C",IF(Z31="A",1,IF(Z31="B",0.5,IF(Z31="C",0,"Blm Diisi"))),IF($G$13="A/B/C/D",IF(Z31="A",1,IF(Z31="B",0.67,IF(Z31="C",0.33,IF(Z31="D",0,"Blm Diisi")))),IF($G$13="A/B/C/D/E",IF(Z31="A",1,IF(Z31="B",0.75,IF(Z31="C",0.5,IF(Z31="D",0.25,IF(Z31="E",0,"Blm Diisi"))))),IF($G$13="%",IF(Z31="","Blm Diisi",Z31),IF($G$13="Jumlah",IF(Z31="","Blm Diisi",""),IF($G$13="Rupiah",IF(Z31="","Blm Diisi",""),IF($G$13="","","-"))))))))</f>
        <v>1</v>
      </c>
      <c r="AB31" s="26">
        <f>(AA31*$E$13)*100</f>
        <v>10</v>
      </c>
      <c r="AC31" s="38" t="s">
        <v>19</v>
      </c>
      <c r="AD31" s="39">
        <f>IF($G$13="Ya/Tidak",IF(AC31="Ya",1,IF(AC31="Tidak",0,"Blm Diisi")),IF($G$13="A/B/C",IF(AC31="A",1,IF(AC31="B",0.5,IF(AC31="C",0,"Blm Diisi"))),IF($G$13="A/B/C/D",IF(AC31="A",1,IF(AC31="B",0.67,IF(AC31="C",0.33,IF(AC31="D",0,"Blm Diisi")))),IF($G$13="A/B/C/D/E",IF(AC31="A",1,IF(AC31="B",0.75,IF(AC31="C",0.5,IF(AC31="D",0.25,IF(AC31="E",0,"Blm Diisi"))))),IF($G$13="%",IF(AC31="","Blm Diisi",AC31),IF($G$13="Jumlah",IF(AC31="","Blm Diisi",""),IF($G$13="Rupiah",IF(AC31="","Blm Diisi",""),IF($G$13="","","-"))))))))</f>
        <v>1</v>
      </c>
      <c r="AE31" s="26">
        <f>(AD31*$E$13)*100</f>
        <v>10</v>
      </c>
      <c r="AF31" s="38" t="s">
        <v>19</v>
      </c>
      <c r="AG31" s="39">
        <f>IF($G$13="Ya/Tidak",IF(AF31="Ya",1,IF(AF31="Tidak",0,"Blm Diisi")),IF($G$13="A/B/C",IF(AF31="A",1,IF(AF31="B",0.5,IF(AF31="C",0,"Blm Diisi"))),IF($G$13="A/B/C/D",IF(AF31="A",1,IF(AF31="B",0.67,IF(AF31="C",0.33,IF(AF31="D",0,"Blm Diisi")))),IF($G$13="A/B/C/D/E",IF(AF31="A",1,IF(AF31="B",0.75,IF(AF31="C",0.5,IF(AF31="D",0.25,IF(AF31="E",0,"Blm Diisi"))))),IF($G$13="%",IF(AF31="","Blm Diisi",AF31),IF($G$13="Jumlah",IF(AF31="","Blm Diisi",""),IF($G$13="Rupiah",IF(AF31="","Blm Diisi",""),IF($G$13="","","-"))))))))</f>
        <v>1</v>
      </c>
      <c r="AH31" s="26">
        <f>(AG31*$E$13)*100</f>
        <v>10</v>
      </c>
      <c r="AI31" s="103"/>
      <c r="AJ31" s="95" t="s">
        <v>19</v>
      </c>
      <c r="AK31" s="93">
        <f t="shared" ref="AK31:AK33" si="2">IF(G31="Ya/Tidak",IF(AJ31="Ya",1,IF(AJ31="Tidak",0,"Blm Diisi")),IF(G31="A/B/C",IF(AJ31="A",1,IF(AJ31="B",0.5,IF(AJ31="C",0,"Blm Diisi"))),IF(G31="A/B/C/D",IF(AJ31="A",1,IF(AJ31="B",0.666667,IF(AJ31="C",0.3333333,IF(AJ31="D",0,"Blm Diisi")))),IF(G31="A/B/C/D/E",IF(AJ31="A",1,IF(AJ31="B",0.75,IF(AJ31="C",0.5,IF(AJ31="D",0.25,IF(AJ31="E",0,"Blm Diisi"))))),IF(G31="%",IF(AJ31="","Blm Diisi",AJ31),IF(G31="Jumlah",IF(AJ31="","Blm Diisi",""),IF(G31="Rupiah",IF(AJ31="","Blm Diisi",""),IF(G31="","","-"))))))))</f>
        <v>1</v>
      </c>
      <c r="AL31" s="26">
        <f>(AK31*E31)*100</f>
        <v>3</v>
      </c>
      <c r="AM31" s="26"/>
      <c r="AN31" s="27"/>
      <c r="AO31" s="27" t="s">
        <v>109</v>
      </c>
    </row>
    <row r="32" spans="2:41" ht="409.5">
      <c r="B32" s="55"/>
      <c r="C32" s="75" t="s">
        <v>20</v>
      </c>
      <c r="D32" s="34" t="s">
        <v>99</v>
      </c>
      <c r="E32" s="35">
        <v>0.03</v>
      </c>
      <c r="F32" s="146" t="s">
        <v>110</v>
      </c>
      <c r="G32" s="37" t="s">
        <v>23</v>
      </c>
      <c r="H32" s="38" t="s">
        <v>19</v>
      </c>
      <c r="I32" s="39">
        <f t="shared" ref="I32:I33" si="3">IF($G$13="Ya/Tidak",IF(H32="Ya",1,IF(H32="Tidak",0,"Blm Diisi")),IF($G$13="A/B/C",IF(H32="A",1,IF(H32="B",0.5,IF(H32="C",0,"Blm Diisi"))),IF($G$13="A/B/C/D",IF(H32="A",1,IF(H32="B",0.67,IF(H32="C",0.33,IF(H32="D",0,"Blm Diisi")))),IF($G$13="A/B/C/D/E",IF(H32="A",1,IF(H32="B",0.75,IF(H32="C",0.5,IF(H32="D",0.25,IF(H32="E",0,"Blm Diisi"))))),IF($G$13="%",IF(H32="","Blm Diisi",H32),IF($G$13="Jumlah",IF(H32="","Blm Diisi",""),IF($G$13="Rupiah",IF(H32="","Blm Diisi",""),IF($G$13="","","-"))))))))</f>
        <v>1</v>
      </c>
      <c r="J32" s="26">
        <f t="shared" ref="J32:J33" si="4">(I32*$E$13)*100</f>
        <v>10</v>
      </c>
      <c r="K32" s="38" t="s">
        <v>19</v>
      </c>
      <c r="L32" s="39">
        <f t="shared" ref="L32:L33" si="5">IF($G$13="Ya/Tidak",IF(K32="Ya",1,IF(K32="Tidak",0,"Blm Diisi")),IF($G$13="A/B/C",IF(K32="A",1,IF(K32="B",0.5,IF(K32="C",0,"Blm Diisi"))),IF($G$13="A/B/C/D",IF(K32="A",1,IF(K32="B",0.67,IF(K32="C",0.33,IF(K32="D",0,"Blm Diisi")))),IF($G$13="A/B/C/D/E",IF(K32="A",1,IF(K32="B",0.75,IF(K32="C",0.5,IF(K32="D",0.25,IF(K32="E",0,"Blm Diisi"))))),IF($G$13="%",IF(K32="","Blm Diisi",K32),IF($G$13="Jumlah",IF(K32="","Blm Diisi",""),IF($G$13="Rupiah",IF(K32="","Blm Diisi",""),IF($G$13="","","-"))))))))</f>
        <v>1</v>
      </c>
      <c r="M32" s="26">
        <f t="shared" ref="M32:M33" si="6">(L32*$E$13)*100</f>
        <v>10</v>
      </c>
      <c r="N32" s="38" t="s">
        <v>19</v>
      </c>
      <c r="O32" s="39">
        <f t="shared" ref="O32:O33" si="7">IF($G$13="Ya/Tidak",IF(N32="Ya",1,IF(N32="Tidak",0,"Blm Diisi")),IF($G$13="A/B/C",IF(N32="A",1,IF(N32="B",0.5,IF(N32="C",0,"Blm Diisi"))),IF($G$13="A/B/C/D",IF(N32="A",1,IF(N32="B",0.67,IF(N32="C",0.33,IF(N32="D",0,"Blm Diisi")))),IF($G$13="A/B/C/D/E",IF(N32="A",1,IF(N32="B",0.75,IF(N32="C",0.5,IF(N32="D",0.25,IF(N32="E",0,"Blm Diisi"))))),IF($G$13="%",IF(N32="","Blm Diisi",N32),IF($G$13="Jumlah",IF(N32="","Blm Diisi",""),IF($G$13="Rupiah",IF(N32="","Blm Diisi",""),IF($G$13="","","-"))))))))</f>
        <v>1</v>
      </c>
      <c r="P32" s="26">
        <f t="shared" ref="P32:P33" si="8">(O32*$E$13)*100</f>
        <v>10</v>
      </c>
      <c r="Q32" s="38" t="s">
        <v>19</v>
      </c>
      <c r="R32" s="39">
        <f t="shared" ref="R32:R33" si="9">IF($G$13="Ya/Tidak",IF(Q32="Ya",1,IF(Q32="Tidak",0,"Blm Diisi")),IF($G$13="A/B/C",IF(Q32="A",1,IF(Q32="B",0.5,IF(Q32="C",0,"Blm Diisi"))),IF($G$13="A/B/C/D",IF(Q32="A",1,IF(Q32="B",0.67,IF(Q32="C",0.33,IF(Q32="D",0,"Blm Diisi")))),IF($G$13="A/B/C/D/E",IF(Q32="A",1,IF(Q32="B",0.75,IF(Q32="C",0.5,IF(Q32="D",0.25,IF(Q32="E",0,"Blm Diisi"))))),IF($G$13="%",IF(Q32="","Blm Diisi",Q32),IF($G$13="Jumlah",IF(Q32="","Blm Diisi",""),IF($G$13="Rupiah",IF(Q32="","Blm Diisi",""),IF($G$13="","","-"))))))))</f>
        <v>1</v>
      </c>
      <c r="S32" s="26">
        <f t="shared" ref="S32:S33" si="10">(R32*$E$13)*100</f>
        <v>10</v>
      </c>
      <c r="T32" s="38" t="s">
        <v>19</v>
      </c>
      <c r="U32" s="39">
        <f t="shared" ref="U32:U33" si="11">IF($G$13="Ya/Tidak",IF(T32="Ya",1,IF(T32="Tidak",0,"Blm Diisi")),IF($G$13="A/B/C",IF(T32="A",1,IF(T32="B",0.5,IF(T32="C",0,"Blm Diisi"))),IF($G$13="A/B/C/D",IF(T32="A",1,IF(T32="B",0.67,IF(T32="C",0.33,IF(T32="D",0,"Blm Diisi")))),IF($G$13="A/B/C/D/E",IF(T32="A",1,IF(T32="B",0.75,IF(T32="C",0.5,IF(T32="D",0.25,IF(T32="E",0,"Blm Diisi"))))),IF($G$13="%",IF(T32="","Blm Diisi",T32),IF($G$13="Jumlah",IF(T32="","Blm Diisi",""),IF($G$13="Rupiah",IF(T32="","Blm Diisi",""),IF($G$13="","","-"))))))))</f>
        <v>1</v>
      </c>
      <c r="V32" s="26">
        <f t="shared" ref="V32:V33" si="12">(U32*$E$13)*100</f>
        <v>10</v>
      </c>
      <c r="W32" s="38" t="s">
        <v>19</v>
      </c>
      <c r="X32" s="39">
        <f t="shared" ref="X32:X33" si="13">IF($G$13="Ya/Tidak",IF(W32="Ya",1,IF(W32="Tidak",0,"Blm Diisi")),IF($G$13="A/B/C",IF(W32="A",1,IF(W32="B",0.5,IF(W32="C",0,"Blm Diisi"))),IF($G$13="A/B/C/D",IF(W32="A",1,IF(W32="B",0.67,IF(W32="C",0.33,IF(W32="D",0,"Blm Diisi")))),IF($G$13="A/B/C/D/E",IF(W32="A",1,IF(W32="B",0.75,IF(W32="C",0.5,IF(W32="D",0.25,IF(W32="E",0,"Blm Diisi"))))),IF($G$13="%",IF(W32="","Blm Diisi",W32),IF($G$13="Jumlah",IF(W32="","Blm Diisi",""),IF($G$13="Rupiah",IF(W32="","Blm Diisi",""),IF($G$13="","","-"))))))))</f>
        <v>1</v>
      </c>
      <c r="Y32" s="26">
        <f t="shared" ref="Y32:Y33" si="14">(X32*$E$13)*100</f>
        <v>10</v>
      </c>
      <c r="Z32" s="38" t="s">
        <v>19</v>
      </c>
      <c r="AA32" s="39">
        <f t="shared" ref="AA32:AA33" si="15">IF($G$13="Ya/Tidak",IF(Z32="Ya",1,IF(Z32="Tidak",0,"Blm Diisi")),IF($G$13="A/B/C",IF(Z32="A",1,IF(Z32="B",0.5,IF(Z32="C",0,"Blm Diisi"))),IF($G$13="A/B/C/D",IF(Z32="A",1,IF(Z32="B",0.67,IF(Z32="C",0.33,IF(Z32="D",0,"Blm Diisi")))),IF($G$13="A/B/C/D/E",IF(Z32="A",1,IF(Z32="B",0.75,IF(Z32="C",0.5,IF(Z32="D",0.25,IF(Z32="E",0,"Blm Diisi"))))),IF($G$13="%",IF(Z32="","Blm Diisi",Z32),IF($G$13="Jumlah",IF(Z32="","Blm Diisi",""),IF($G$13="Rupiah",IF(Z32="","Blm Diisi",""),IF($G$13="","","-"))))))))</f>
        <v>1</v>
      </c>
      <c r="AB32" s="26">
        <f t="shared" ref="AB32:AB33" si="16">(AA32*$E$13)*100</f>
        <v>10</v>
      </c>
      <c r="AC32" s="38" t="s">
        <v>19</v>
      </c>
      <c r="AD32" s="39">
        <f t="shared" ref="AD32:AD33" si="17">IF($G$13="Ya/Tidak",IF(AC32="Ya",1,IF(AC32="Tidak",0,"Blm Diisi")),IF($G$13="A/B/C",IF(AC32="A",1,IF(AC32="B",0.5,IF(AC32="C",0,"Blm Diisi"))),IF($G$13="A/B/C/D",IF(AC32="A",1,IF(AC32="B",0.67,IF(AC32="C",0.33,IF(AC32="D",0,"Blm Diisi")))),IF($G$13="A/B/C/D/E",IF(AC32="A",1,IF(AC32="B",0.75,IF(AC32="C",0.5,IF(AC32="D",0.25,IF(AC32="E",0,"Blm Diisi"))))),IF($G$13="%",IF(AC32="","Blm Diisi",AC32),IF($G$13="Jumlah",IF(AC32="","Blm Diisi",""),IF($G$13="Rupiah",IF(AC32="","Blm Diisi",""),IF($G$13="","","-"))))))))</f>
        <v>1</v>
      </c>
      <c r="AE32" s="26">
        <f t="shared" ref="AE32:AE33" si="18">(AD32*$E$13)*100</f>
        <v>10</v>
      </c>
      <c r="AF32" s="38" t="s">
        <v>19</v>
      </c>
      <c r="AG32" s="39">
        <f t="shared" ref="AG32:AG33" si="19">IF($G$13="Ya/Tidak",IF(AF32="Ya",1,IF(AF32="Tidak",0,"Blm Diisi")),IF($G$13="A/B/C",IF(AF32="A",1,IF(AF32="B",0.5,IF(AF32="C",0,"Blm Diisi"))),IF($G$13="A/B/C/D",IF(AF32="A",1,IF(AF32="B",0.67,IF(AF32="C",0.33,IF(AF32="D",0,"Blm Diisi")))),IF($G$13="A/B/C/D/E",IF(AF32="A",1,IF(AF32="B",0.75,IF(AF32="C",0.5,IF(AF32="D",0.25,IF(AF32="E",0,"Blm Diisi"))))),IF($G$13="%",IF(AF32="","Blm Diisi",AF32),IF($G$13="Jumlah",IF(AF32="","Blm Diisi",""),IF($G$13="Rupiah",IF(AF32="","Blm Diisi",""),IF($G$13="","","-"))))))))</f>
        <v>1</v>
      </c>
      <c r="AH32" s="26">
        <f t="shared" ref="AH32:AH33" si="20">(AG32*$E$13)*100</f>
        <v>10</v>
      </c>
      <c r="AI32" s="103"/>
      <c r="AJ32" s="95" t="s">
        <v>19</v>
      </c>
      <c r="AK32" s="93">
        <f t="shared" si="2"/>
        <v>1</v>
      </c>
      <c r="AL32" s="26">
        <f t="shared" ref="AL32:AL33" si="21">(AK32*E32)*100</f>
        <v>3</v>
      </c>
      <c r="AM32" s="112"/>
      <c r="AN32" s="27"/>
      <c r="AO32" s="27" t="s">
        <v>111</v>
      </c>
    </row>
    <row r="33" spans="1:41" ht="219.75" customHeight="1">
      <c r="B33" s="55"/>
      <c r="C33" s="75" t="s">
        <v>26</v>
      </c>
      <c r="D33" s="34" t="s">
        <v>100</v>
      </c>
      <c r="E33" s="35">
        <v>0.03</v>
      </c>
      <c r="F33" s="49" t="s">
        <v>55</v>
      </c>
      <c r="G33" s="37" t="s">
        <v>23</v>
      </c>
      <c r="H33" s="38" t="s">
        <v>19</v>
      </c>
      <c r="I33" s="39">
        <f t="shared" si="3"/>
        <v>1</v>
      </c>
      <c r="J33" s="26">
        <f t="shared" si="4"/>
        <v>10</v>
      </c>
      <c r="K33" s="38" t="s">
        <v>19</v>
      </c>
      <c r="L33" s="39">
        <f t="shared" si="5"/>
        <v>1</v>
      </c>
      <c r="M33" s="26">
        <f t="shared" si="6"/>
        <v>10</v>
      </c>
      <c r="N33" s="38" t="s">
        <v>19</v>
      </c>
      <c r="O33" s="39">
        <f t="shared" si="7"/>
        <v>1</v>
      </c>
      <c r="P33" s="26">
        <f t="shared" si="8"/>
        <v>10</v>
      </c>
      <c r="Q33" s="38" t="s">
        <v>19</v>
      </c>
      <c r="R33" s="39">
        <f t="shared" si="9"/>
        <v>1</v>
      </c>
      <c r="S33" s="26">
        <f t="shared" si="10"/>
        <v>10</v>
      </c>
      <c r="T33" s="38" t="s">
        <v>19</v>
      </c>
      <c r="U33" s="39">
        <f t="shared" si="11"/>
        <v>1</v>
      </c>
      <c r="V33" s="26">
        <f t="shared" si="12"/>
        <v>10</v>
      </c>
      <c r="W33" s="38" t="s">
        <v>19</v>
      </c>
      <c r="X33" s="39">
        <f t="shared" si="13"/>
        <v>1</v>
      </c>
      <c r="Y33" s="26">
        <f t="shared" si="14"/>
        <v>10</v>
      </c>
      <c r="Z33" s="38" t="s">
        <v>19</v>
      </c>
      <c r="AA33" s="39">
        <f t="shared" si="15"/>
        <v>1</v>
      </c>
      <c r="AB33" s="26">
        <f t="shared" si="16"/>
        <v>10</v>
      </c>
      <c r="AC33" s="38" t="s">
        <v>19</v>
      </c>
      <c r="AD33" s="39">
        <f t="shared" si="17"/>
        <v>1</v>
      </c>
      <c r="AE33" s="26">
        <f t="shared" si="18"/>
        <v>10</v>
      </c>
      <c r="AF33" s="38" t="s">
        <v>19</v>
      </c>
      <c r="AG33" s="39">
        <f t="shared" si="19"/>
        <v>1</v>
      </c>
      <c r="AH33" s="26">
        <f t="shared" si="20"/>
        <v>10</v>
      </c>
      <c r="AI33" s="103"/>
      <c r="AJ33" s="95" t="s">
        <v>19</v>
      </c>
      <c r="AK33" s="93">
        <f t="shared" si="2"/>
        <v>1</v>
      </c>
      <c r="AL33" s="26">
        <f t="shared" si="21"/>
        <v>3</v>
      </c>
      <c r="AM33" s="112"/>
      <c r="AN33" s="27"/>
      <c r="AO33" s="27" t="s">
        <v>101</v>
      </c>
    </row>
    <row r="34" spans="1:41" ht="23.25">
      <c r="B34" s="55">
        <v>8</v>
      </c>
      <c r="C34" s="65"/>
      <c r="D34" s="34" t="s">
        <v>56</v>
      </c>
      <c r="E34" s="35">
        <f>E35</f>
        <v>0.05</v>
      </c>
      <c r="F34" s="49"/>
      <c r="G34" s="70"/>
      <c r="H34" s="89"/>
      <c r="I34" s="72"/>
      <c r="J34" s="73"/>
      <c r="K34" s="71"/>
      <c r="L34" s="72"/>
      <c r="M34" s="73"/>
      <c r="N34" s="71"/>
      <c r="O34" s="72"/>
      <c r="P34" s="73"/>
      <c r="Q34" s="71"/>
      <c r="R34" s="72"/>
      <c r="S34" s="73"/>
      <c r="T34" s="71"/>
      <c r="U34" s="72"/>
      <c r="V34" s="73"/>
      <c r="W34" s="71"/>
      <c r="X34" s="72"/>
      <c r="Y34" s="73"/>
      <c r="Z34" s="71"/>
      <c r="AA34" s="72"/>
      <c r="AB34" s="73"/>
      <c r="AC34" s="71"/>
      <c r="AD34" s="72"/>
      <c r="AE34" s="73"/>
      <c r="AF34" s="71"/>
      <c r="AG34" s="72"/>
      <c r="AH34" s="73"/>
      <c r="AI34" s="107"/>
      <c r="AJ34" s="39"/>
      <c r="AK34" s="73"/>
      <c r="AL34" s="73"/>
      <c r="AM34" s="73"/>
      <c r="AN34" s="74"/>
      <c r="AO34" s="74"/>
    </row>
    <row r="35" spans="1:41" ht="93">
      <c r="B35" s="32"/>
      <c r="C35" s="65"/>
      <c r="D35" s="34" t="s">
        <v>57</v>
      </c>
      <c r="E35" s="35">
        <v>0.05</v>
      </c>
      <c r="F35" s="49" t="s">
        <v>58</v>
      </c>
      <c r="G35" s="37" t="s">
        <v>23</v>
      </c>
      <c r="H35" s="38" t="s">
        <v>25</v>
      </c>
      <c r="I35" s="39">
        <f>IF($G$35="Ya/Tidak",IF(H35="Ya",1,IF(H35="Tidak",0,"Blm Diisi")),IF($G$35="A/B/C",IF(H35="A",1,IF(H35="B",0.5,IF(H35="C",0,"Blm Diisi"))),IF($G$35="A/B/C/D",IF(H35="A",1,IF(H35="B",0.67,IF(H35="C",0.33,IF(H35="D",0,"Blm Diisi")))),IF($G$35="A/B/C/D/E",IF(H35="A",1,IF(H35="B",0.75,IF(H35="C",0.5,IF(H35="D",0.25,IF(H35="E",0,"Blm Diisi"))))),IF($G$35="%",IF(H35="","Blm Diisi",H35),IF($G$35="Jumlah",IF(H35="","Blm Diisi",""),IF($G$35="Rupiah",IF(H35="","Blm Diisi",""),IF($G$35="","","-"))))))))</f>
        <v>0.67</v>
      </c>
      <c r="J35" s="26">
        <f>(I35*$E$35)*100</f>
        <v>3.35</v>
      </c>
      <c r="K35" s="38" t="s">
        <v>25</v>
      </c>
      <c r="L35" s="39">
        <f>IF($G$35="Ya/Tidak",IF(K35="Ya",1,IF(K35="Tidak",0,"Blm Diisi")),IF($G$35="A/B/C",IF(K35="A",1,IF(K35="B",0.5,IF(K35="C",0,"Blm Diisi"))),IF($G$35="A/B/C/D",IF(K35="A",1,IF(K35="B",0.67,IF(K35="C",0.33,IF(K35="D",0,"Blm Diisi")))),IF($G$35="A/B/C/D/E",IF(K35="A",1,IF(K35="B",0.75,IF(K35="C",0.5,IF(K35="D",0.25,IF(K35="E",0,"Blm Diisi"))))),IF($G$35="%",IF(K35="","Blm Diisi",K35),IF($G$35="Jumlah",IF(K35="","Blm Diisi",""),IF($G$35="Rupiah",IF(K35="","Blm Diisi",""),IF($G$35="","","-"))))))))</f>
        <v>0.67</v>
      </c>
      <c r="M35" s="26">
        <f>(L35*$E$35)*100</f>
        <v>3.35</v>
      </c>
      <c r="N35" s="38" t="s">
        <v>25</v>
      </c>
      <c r="O35" s="39">
        <f>IF($G$35="Ya/Tidak",IF(N35="Ya",1,IF(N35="Tidak",0,"Blm Diisi")),IF($G$35="A/B/C",IF(N35="A",1,IF(N35="B",0.5,IF(N35="C",0,"Blm Diisi"))),IF($G$35="A/B/C/D",IF(N35="A",1,IF(N35="B",0.67,IF(N35="C",0.33,IF(N35="D",0,"Blm Diisi")))),IF($G$35="A/B/C/D/E",IF(N35="A",1,IF(N35="B",0.75,IF(N35="C",0.5,IF(N35="D",0.25,IF(N35="E",0,"Blm Diisi"))))),IF($G$35="%",IF(N35="","Blm Diisi",N35),IF($G$35="Jumlah",IF(N35="","Blm Diisi",""),IF($G$35="Rupiah",IF(N35="","Blm Diisi",""),IF($G$35="","","-"))))))))</f>
        <v>0.67</v>
      </c>
      <c r="P35" s="26">
        <f>(O35*$E$35)*100</f>
        <v>3.35</v>
      </c>
      <c r="Q35" s="38" t="s">
        <v>25</v>
      </c>
      <c r="R35" s="39">
        <f>IF($G$35="Ya/Tidak",IF(Q35="Ya",1,IF(Q35="Tidak",0,"Blm Diisi")),IF($G$35="A/B/C",IF(Q35="A",1,IF(Q35="B",0.5,IF(Q35="C",0,"Blm Diisi"))),IF($G$35="A/B/C/D",IF(Q35="A",1,IF(Q35="B",0.67,IF(Q35="C",0.33,IF(Q35="D",0,"Blm Diisi")))),IF($G$35="A/B/C/D/E",IF(Q35="A",1,IF(Q35="B",0.75,IF(Q35="C",0.5,IF(Q35="D",0.25,IF(Q35="E",0,"Blm Diisi"))))),IF($G$35="%",IF(Q35="","Blm Diisi",Q35),IF($G$35="Jumlah",IF(Q35="","Blm Diisi",""),IF($G$35="Rupiah",IF(Q35="","Blm Diisi",""),IF($G$35="","","-"))))))))</f>
        <v>0.67</v>
      </c>
      <c r="S35" s="26">
        <f>(R35*$E$35)*100</f>
        <v>3.35</v>
      </c>
      <c r="T35" s="38" t="s">
        <v>19</v>
      </c>
      <c r="U35" s="39">
        <f>IF($G$35="Ya/Tidak",IF(T35="Ya",1,IF(T35="Tidak",0,"Blm Diisi")),IF($G$35="A/B/C",IF(T35="A",1,IF(T35="B",0.5,IF(T35="C",0,"Blm Diisi"))),IF($G$35="A/B/C/D",IF(T35="A",1,IF(T35="B",0.67,IF(T35="C",0.33,IF(T35="D",0,"Blm Diisi")))),IF($G$35="A/B/C/D/E",IF(T35="A",1,IF(T35="B",0.75,IF(T35="C",0.5,IF(T35="D",0.25,IF(T35="E",0,"Blm Diisi"))))),IF($G$35="%",IF(T35="","Blm Diisi",T35),IF($G$35="Jumlah",IF(T35="","Blm Diisi",""),IF($G$35="Rupiah",IF(T35="","Blm Diisi",""),IF($G$35="","","-"))))))))</f>
        <v>1</v>
      </c>
      <c r="V35" s="26">
        <f>(U35*$E$35)*100</f>
        <v>5</v>
      </c>
      <c r="W35" s="38" t="s">
        <v>25</v>
      </c>
      <c r="X35" s="39">
        <f>IF($G$35="Ya/Tidak",IF(W35="Ya",1,IF(W35="Tidak",0,"Blm Diisi")),IF($G$35="A/B/C",IF(W35="A",1,IF(W35="B",0.5,IF(W35="C",0,"Blm Diisi"))),IF($G$35="A/B/C/D",IF(W35="A",1,IF(W35="B",0.67,IF(W35="C",0.33,IF(W35="D",0,"Blm Diisi")))),IF($G$35="A/B/C/D/E",IF(W35="A",1,IF(W35="B",0.75,IF(W35="C",0.5,IF(W35="D",0.25,IF(W35="E",0,"Blm Diisi"))))),IF($G$35="%",IF(W35="","Blm Diisi",W35),IF($G$35="Jumlah",IF(W35="","Blm Diisi",""),IF($G$35="Rupiah",IF(W35="","Blm Diisi",""),IF($G$35="","","-"))))))))</f>
        <v>0.67</v>
      </c>
      <c r="Y35" s="26">
        <f>(X35*$E$35)*100</f>
        <v>3.35</v>
      </c>
      <c r="Z35" s="38" t="s">
        <v>25</v>
      </c>
      <c r="AA35" s="39">
        <f>IF($G$35="Ya/Tidak",IF(Z35="Ya",1,IF(Z35="Tidak",0,"Blm Diisi")),IF($G$35="A/B/C",IF(Z35="A",1,IF(Z35="B",0.5,IF(Z35="C",0,"Blm Diisi"))),IF($G$35="A/B/C/D",IF(Z35="A",1,IF(Z35="B",0.67,IF(Z35="C",0.33,IF(Z35="D",0,"Blm Diisi")))),IF($G$35="A/B/C/D/E",IF(Z35="A",1,IF(Z35="B",0.75,IF(Z35="C",0.5,IF(Z35="D",0.25,IF(Z35="E",0,"Blm Diisi"))))),IF($G$35="%",IF(Z35="","Blm Diisi",Z35),IF($G$35="Jumlah",IF(Z35="","Blm Diisi",""),IF($G$35="Rupiah",IF(Z35="","Blm Diisi",""),IF($G$35="","","-"))))))))</f>
        <v>0.67</v>
      </c>
      <c r="AB35" s="26">
        <f>(AA35*$E$35)*100</f>
        <v>3.35</v>
      </c>
      <c r="AC35" s="38" t="s">
        <v>25</v>
      </c>
      <c r="AD35" s="39">
        <f>IF($G$35="Ya/Tidak",IF(AC35="Ya",1,IF(AC35="Tidak",0,"Blm Diisi")),IF($G$35="A/B/C",IF(AC35="A",1,IF(AC35="B",0.5,IF(AC35="C",0,"Blm Diisi"))),IF($G$35="A/B/C/D",IF(AC35="A",1,IF(AC35="B",0.67,IF(AC35="C",0.33,IF(AC35="D",0,"Blm Diisi")))),IF($G$35="A/B/C/D/E",IF(AC35="A",1,IF(AC35="B",0.75,IF(AC35="C",0.5,IF(AC35="D",0.25,IF(AC35="E",0,"Blm Diisi"))))),IF($G$35="%",IF(AC35="","Blm Diisi",AC35),IF($G$35="Jumlah",IF(AC35="","Blm Diisi",""),IF($G$35="Rupiah",IF(AC35="","Blm Diisi",""),IF($G$35="","","-"))))))))</f>
        <v>0.67</v>
      </c>
      <c r="AE35" s="26">
        <f>(AD35*$E$35)*100</f>
        <v>3.35</v>
      </c>
      <c r="AF35" s="38" t="s">
        <v>25</v>
      </c>
      <c r="AG35" s="39">
        <f>IF($G$35="Ya/Tidak",IF(AF35="Ya",1,IF(AF35="Tidak",0,"Blm Diisi")),IF($G$35="A/B/C",IF(AF35="A",1,IF(AF35="B",0.5,IF(AF35="C",0,"Blm Diisi"))),IF($G$35="A/B/C/D",IF(AF35="A",1,IF(AF35="B",0.67,IF(AF35="C",0.33,IF(AF35="D",0,"Blm Diisi")))),IF($G$35="A/B/C/D/E",IF(AF35="A",1,IF(AF35="B",0.75,IF(AF35="C",0.5,IF(AF35="D",0.25,IF(AF35="E",0,"Blm Diisi"))))),IF($G$35="%",IF(AF35="","Blm Diisi",AF35),IF($G$35="Jumlah",IF(AF35="","Blm Diisi",""),IF($G$35="Rupiah",IF(AF35="","Blm Diisi",""),IF($G$35="","","-"))))))))</f>
        <v>0.67</v>
      </c>
      <c r="AH35" s="26">
        <f>(AG35*$E$35)*100</f>
        <v>3.35</v>
      </c>
      <c r="AI35" s="103"/>
      <c r="AJ35" s="95" t="s">
        <v>19</v>
      </c>
      <c r="AK35" s="93">
        <f t="shared" ref="AK35:AK38" si="22">IF(G35="Ya/Tidak",IF(AJ35="Ya",1,IF(AJ35="Tidak",0,"Blm Diisi")),IF(G35="A/B/C",IF(AJ35="A",1,IF(AJ35="B",0.5,IF(AJ35="C",0,"Blm Diisi"))),IF(G35="A/B/C/D",IF(AJ35="A",1,IF(AJ35="B",0.666667,IF(AJ35="C",0.3333333,IF(AJ35="D",0,"Blm Diisi")))),IF(G35="A/B/C/D/E",IF(AJ35="A",1,IF(AJ35="B",0.75,IF(AJ35="C",0.5,IF(AJ35="D",0.25,IF(AJ35="E",0,"Blm Diisi"))))),IF(G35="%",IF(AJ35="","Blm Diisi",AJ35),IF(G35="Jumlah",IF(AJ35="","Blm Diisi",""),IF(G35="Rupiah",IF(AJ35="","Blm Diisi",""),IF(G35="","","-"))))))))</f>
        <v>1</v>
      </c>
      <c r="AL35" s="26">
        <f>(AK35*$E$35)*100</f>
        <v>5</v>
      </c>
      <c r="AM35" s="26"/>
      <c r="AN35" s="27"/>
      <c r="AO35" s="27" t="s">
        <v>87</v>
      </c>
    </row>
    <row r="36" spans="1:41" ht="297.75" customHeight="1">
      <c r="B36" s="59">
        <v>9</v>
      </c>
      <c r="C36" s="59"/>
      <c r="D36" s="76" t="s">
        <v>121</v>
      </c>
      <c r="E36" s="77">
        <v>7.0000000000000007E-2</v>
      </c>
      <c r="F36" s="78" t="s">
        <v>122</v>
      </c>
      <c r="G36" s="37" t="s">
        <v>34</v>
      </c>
      <c r="H36" s="38" t="s">
        <v>25</v>
      </c>
      <c r="I36" s="39">
        <f>IF($G$16="Ya/Tidak",IF(H36="Ya",1,IF(H36="Tidak",0,"Blm Diisi")),IF($G$16="A/B/C",IF(H36="A",1,IF(H36="B",0.5,IF(H36="C",0,"Blm Diisi"))),IF($G$16="A/B/C/D",IF(H36="A",1,IF(H36="B",0.67,IF(H36="C",0.33,IF(H36="D",0,"Blm Diisi")))),IF($G$16="A/B/C/D/E",IF(H36="A",1,IF(H36="B",0.75,IF(H36="C",0.5,IF(H36="D",0.25,IF(H36="E",0,"Blm Diisi"))))),IF($G$16="%",IF(H36="","Blm Diisi",H36),IF($G$16="Jumlah",IF(H36="","Blm Diisi",""),IF($G$16="Rupiah",IF(H36="","Blm Diisi",""),IF($G$16="","","-"))))))))</f>
        <v>0.75</v>
      </c>
      <c r="J36" s="26">
        <f>(I36*$E$16)*100</f>
        <v>3.7500000000000004</v>
      </c>
      <c r="K36" s="38" t="s">
        <v>19</v>
      </c>
      <c r="L36" s="39">
        <f>IF($G$16="Ya/Tidak",IF(K36="Ya",1,IF(K36="Tidak",0,"Blm Diisi")),IF($G$16="A/B/C",IF(K36="A",1,IF(K36="B",0.5,IF(K36="C",0,"Blm Diisi"))),IF($G$16="A/B/C/D",IF(K36="A",1,IF(K36="B",0.67,IF(K36="C",0.33,IF(K36="D",0,"Blm Diisi")))),IF($G$16="A/B/C/D/E",IF(K36="A",1,IF(K36="B",0.75,IF(K36="C",0.5,IF(K36="D",0.25,IF(K36="E",0,"Blm Diisi"))))),IF($G$16="%",IF(K36="","Blm Diisi",K36),IF($G$16="Jumlah",IF(K36="","Blm Diisi",""),IF($G$16="Rupiah",IF(K36="","Blm Diisi",""),IF($G$16="","","-"))))))))</f>
        <v>1</v>
      </c>
      <c r="M36" s="26">
        <f>(L36*$E$16)*100</f>
        <v>5</v>
      </c>
      <c r="N36" s="38" t="s">
        <v>19</v>
      </c>
      <c r="O36" s="39">
        <f>IF($G$16="Ya/Tidak",IF(N36="Ya",1,IF(N36="Tidak",0,"Blm Diisi")),IF($G$16="A/B/C",IF(N36="A",1,IF(N36="B",0.5,IF(N36="C",0,"Blm Diisi"))),IF($G$16="A/B/C/D",IF(N36="A",1,IF(N36="B",0.67,IF(N36="C",0.33,IF(N36="D",0,"Blm Diisi")))),IF($G$16="A/B/C/D/E",IF(N36="A",1,IF(N36="B",0.75,IF(N36="C",0.5,IF(N36="D",0.25,IF(N36="E",0,"Blm Diisi"))))),IF($G$16="%",IF(N36="","Blm Diisi",N36),IF($G$16="Jumlah",IF(N36="","Blm Diisi",""),IF($G$16="Rupiah",IF(N36="","Blm Diisi",""),IF($G$16="","","-"))))))))</f>
        <v>1</v>
      </c>
      <c r="P36" s="26">
        <f>(O36*$E$16)*100</f>
        <v>5</v>
      </c>
      <c r="Q36" s="38" t="s">
        <v>19</v>
      </c>
      <c r="R36" s="39">
        <f>IF($G$16="Ya/Tidak",IF(Q36="Ya",1,IF(Q36="Tidak",0,"Blm Diisi")),IF($G$16="A/B/C",IF(Q36="A",1,IF(Q36="B",0.5,IF(Q36="C",0,"Blm Diisi"))),IF($G$16="A/B/C/D",IF(Q36="A",1,IF(Q36="B",0.67,IF(Q36="C",0.33,IF(Q36="D",0,"Blm Diisi")))),IF($G$16="A/B/C/D/E",IF(Q36="A",1,IF(Q36="B",0.75,IF(Q36="C",0.5,IF(Q36="D",0.25,IF(Q36="E",0,"Blm Diisi"))))),IF($G$16="%",IF(Q36="","Blm Diisi",Q36),IF($G$16="Jumlah",IF(Q36="","Blm Diisi",""),IF($G$16="Rupiah",IF(Q36="","Blm Diisi",""),IF($G$16="","","-"))))))))</f>
        <v>1</v>
      </c>
      <c r="S36" s="26">
        <f>(R36*$E$16)*100</f>
        <v>5</v>
      </c>
      <c r="T36" s="38" t="s">
        <v>19</v>
      </c>
      <c r="U36" s="39">
        <f>IF($G$16="Ya/Tidak",IF(T36="Ya",1,IF(T36="Tidak",0,"Blm Diisi")),IF($G$16="A/B/C",IF(T36="A",1,IF(T36="B",0.5,IF(T36="C",0,"Blm Diisi"))),IF($G$16="A/B/C/D",IF(T36="A",1,IF(T36="B",0.67,IF(T36="C",0.33,IF(T36="D",0,"Blm Diisi")))),IF($G$16="A/B/C/D/E",IF(T36="A",1,IF(T36="B",0.75,IF(T36="C",0.5,IF(T36="D",0.25,IF(T36="E",0,"Blm Diisi"))))),IF($G$16="%",IF(T36="","Blm Diisi",T36),IF($G$16="Jumlah",IF(T36="","Blm Diisi",""),IF($G$16="Rupiah",IF(T36="","Blm Diisi",""),IF($G$16="","","-"))))))))</f>
        <v>1</v>
      </c>
      <c r="V36" s="26">
        <f>(U36*$E$16)*100</f>
        <v>5</v>
      </c>
      <c r="W36" s="38" t="s">
        <v>19</v>
      </c>
      <c r="X36" s="39">
        <f>IF($G$16="Ya/Tidak",IF(W36="Ya",1,IF(W36="Tidak",0,"Blm Diisi")),IF($G$16="A/B/C",IF(W36="A",1,IF(W36="B",0.5,IF(W36="C",0,"Blm Diisi"))),IF($G$16="A/B/C/D",IF(W36="A",1,IF(W36="B",0.67,IF(W36="C",0.33,IF(W36="D",0,"Blm Diisi")))),IF($G$16="A/B/C/D/E",IF(W36="A",1,IF(W36="B",0.75,IF(W36="C",0.5,IF(W36="D",0.25,IF(W36="E",0,"Blm Diisi"))))),IF($G$16="%",IF(W36="","Blm Diisi",W36),IF($G$16="Jumlah",IF(W36="","Blm Diisi",""),IF($G$16="Rupiah",IF(W36="","Blm Diisi",""),IF($G$16="","","-"))))))))</f>
        <v>1</v>
      </c>
      <c r="Y36" s="26">
        <f>(X36*$E$16)*100</f>
        <v>5</v>
      </c>
      <c r="Z36" s="38" t="s">
        <v>19</v>
      </c>
      <c r="AA36" s="39">
        <f>IF($G$16="Ya/Tidak",IF(Z36="Ya",1,IF(Z36="Tidak",0,"Blm Diisi")),IF($G$16="A/B/C",IF(Z36="A",1,IF(Z36="B",0.5,IF(Z36="C",0,"Blm Diisi"))),IF($G$16="A/B/C/D",IF(Z36="A",1,IF(Z36="B",0.67,IF(Z36="C",0.33,IF(Z36="D",0,"Blm Diisi")))),IF($G$16="A/B/C/D/E",IF(Z36="A",1,IF(Z36="B",0.75,IF(Z36="C",0.5,IF(Z36="D",0.25,IF(Z36="E",0,"Blm Diisi"))))),IF($G$16="%",IF(Z36="","Blm Diisi",Z36),IF($G$16="Jumlah",IF(Z36="","Blm Diisi",""),IF($G$16="Rupiah",IF(Z36="","Blm Diisi",""),IF($G$16="","","-"))))))))</f>
        <v>1</v>
      </c>
      <c r="AB36" s="26">
        <f>(AA36*$E$16)*100</f>
        <v>5</v>
      </c>
      <c r="AC36" s="38" t="s">
        <v>19</v>
      </c>
      <c r="AD36" s="39">
        <f>IF($G$16="Ya/Tidak",IF(AC36="Ya",1,IF(AC36="Tidak",0,"Blm Diisi")),IF($G$16="A/B/C",IF(AC36="A",1,IF(AC36="B",0.5,IF(AC36="C",0,"Blm Diisi"))),IF($G$16="A/B/C/D",IF(AC36="A",1,IF(AC36="B",0.67,IF(AC36="C",0.33,IF(AC36="D",0,"Blm Diisi")))),IF($G$16="A/B/C/D/E",IF(AC36="A",1,IF(AC36="B",0.75,IF(AC36="C",0.5,IF(AC36="D",0.25,IF(AC36="E",0,"Blm Diisi"))))),IF($G$16="%",IF(AC36="","Blm Diisi",AC36),IF($G$16="Jumlah",IF(AC36="","Blm Diisi",""),IF($G$16="Rupiah",IF(AC36="","Blm Diisi",""),IF($G$16="","","-"))))))))</f>
        <v>1</v>
      </c>
      <c r="AE36" s="26">
        <f>(AD36*$E$16)*100</f>
        <v>5</v>
      </c>
      <c r="AF36" s="38" t="s">
        <v>19</v>
      </c>
      <c r="AG36" s="39">
        <f>IF($G$16="Ya/Tidak",IF(AF36="Ya",1,IF(AF36="Tidak",0,"Blm Diisi")),IF($G$16="A/B/C",IF(AF36="A",1,IF(AF36="B",0.5,IF(AF36="C",0,"Blm Diisi"))),IF($G$16="A/B/C/D",IF(AF36="A",1,IF(AF36="B",0.67,IF(AF36="C",0.33,IF(AF36="D",0,"Blm Diisi")))),IF($G$16="A/B/C/D/E",IF(AF36="A",1,IF(AF36="B",0.75,IF(AF36="C",0.5,IF(AF36="D",0.25,IF(AF36="E",0,"Blm Diisi"))))),IF($G$16="%",IF(AF36="","Blm Diisi",AF36),IF($G$16="Jumlah",IF(AF36="","Blm Diisi",""),IF($G$16="Rupiah",IF(AF36="","Blm Diisi",""),IF($G$16="","","-"))))))))</f>
        <v>1</v>
      </c>
      <c r="AH36" s="26">
        <f>(AG36*$E$16)*100</f>
        <v>5</v>
      </c>
      <c r="AI36" s="103"/>
      <c r="AJ36" s="95" t="s">
        <v>19</v>
      </c>
      <c r="AK36" s="93">
        <f t="shared" si="22"/>
        <v>1</v>
      </c>
      <c r="AL36" s="26">
        <f>(AK36*E36)*100</f>
        <v>7.0000000000000009</v>
      </c>
      <c r="AM36" s="26"/>
      <c r="AN36" s="27"/>
      <c r="AO36" s="27" t="s">
        <v>102</v>
      </c>
    </row>
    <row r="37" spans="1:41" ht="201" customHeight="1">
      <c r="B37" s="59">
        <v>10</v>
      </c>
      <c r="C37" s="59"/>
      <c r="D37" s="76" t="s">
        <v>70</v>
      </c>
      <c r="E37" s="77">
        <v>7.0000000000000007E-2</v>
      </c>
      <c r="F37" s="78" t="s">
        <v>59</v>
      </c>
      <c r="G37" s="37" t="s">
        <v>18</v>
      </c>
      <c r="H37" s="79" t="s">
        <v>19</v>
      </c>
      <c r="I37" s="37">
        <f>IF($G$37="Ya/Tidak",IF(H37="Ya",1,IF(H37="Tidak",0,"Blm Diisi")),IF($G$37="A/B/C",IF(H37="A",1,IF(H37="B",0.5,IF(H37="C",0,"Blm Diisi"))),IF($G$37="A/B/C/D",IF(H37="A",1,IF(H37="B",0.67,IF(H37="C",0.33,IF(H37="D",0,"Blm Diisi")))),IF($G$37="A/B/C/D/E",IF(H37="A",1,IF(H37="B",0.75,IF(H37="C",0.5,IF(H37="D",0.25,IF(H37="E",0,"Blm Diisi"))))),IF($G$37="%",IF(H37="","Blm Diisi",H37),IF($G$37="Jumlah",IF(H37="","Blm Diisi",""),IF($G$37="Rupiah",IF(H37="","Blm Diisi",""),IF($G$37="","","-"))))))))</f>
        <v>1</v>
      </c>
      <c r="J37" s="26">
        <f>(I37*$E$37)*100</f>
        <v>7.0000000000000009</v>
      </c>
      <c r="K37" s="79" t="s">
        <v>19</v>
      </c>
      <c r="L37" s="37">
        <f>IF($G$37="Ya/Tidak",IF(K37="Ya",1,IF(K37="Tidak",0,"Blm Diisi")),IF($G$37="A/B/C",IF(K37="A",1,IF(K37="B",0.5,IF(K37="C",0,"Blm Diisi"))),IF($G$37="A/B/C/D",IF(K37="A",1,IF(K37="B",0.67,IF(K37="C",0.33,IF(K37="D",0,"Blm Diisi")))),IF($G$37="A/B/C/D/E",IF(K37="A",1,IF(K37="B",0.75,IF(K37="C",0.5,IF(K37="D",0.25,IF(K37="E",0,"Blm Diisi"))))),IF($G$37="%",IF(K37="","Blm Diisi",K37),IF($G$37="Jumlah",IF(K37="","Blm Diisi",""),IF($G$37="Rupiah",IF(K37="","Blm Diisi",""),IF($G$37="","","-"))))))))</f>
        <v>1</v>
      </c>
      <c r="M37" s="26">
        <f>(L37*$E$37)*100</f>
        <v>7.0000000000000009</v>
      </c>
      <c r="N37" s="79" t="s">
        <v>19</v>
      </c>
      <c r="O37" s="37">
        <f>IF($G$37="Ya/Tidak",IF(N37="Ya",1,IF(N37="Tidak",0,"Blm Diisi")),IF($G$37="A/B/C",IF(N37="A",1,IF(N37="B",0.5,IF(N37="C",0,"Blm Diisi"))),IF($G$37="A/B/C/D",IF(N37="A",1,IF(N37="B",0.67,IF(N37="C",0.33,IF(N37="D",0,"Blm Diisi")))),IF($G$37="A/B/C/D/E",IF(N37="A",1,IF(N37="B",0.75,IF(N37="C",0.5,IF(N37="D",0.25,IF(N37="E",0,"Blm Diisi"))))),IF($G$37="%",IF(N37="","Blm Diisi",N37),IF($G$37="Jumlah",IF(N37="","Blm Diisi",""),IF($G$37="Rupiah",IF(N37="","Blm Diisi",""),IF($G$37="","","-"))))))))</f>
        <v>1</v>
      </c>
      <c r="P37" s="26">
        <f>(O37*$E$37)*100</f>
        <v>7.0000000000000009</v>
      </c>
      <c r="Q37" s="79" t="s">
        <v>19</v>
      </c>
      <c r="R37" s="37">
        <f>IF($G$37="Ya/Tidak",IF(Q37="Ya",1,IF(Q37="Tidak",0,"Blm Diisi")),IF($G$37="A/B/C",IF(Q37="A",1,IF(Q37="B",0.5,IF(Q37="C",0,"Blm Diisi"))),IF($G$37="A/B/C/D",IF(Q37="A",1,IF(Q37="B",0.67,IF(Q37="C",0.33,IF(Q37="D",0,"Blm Diisi")))),IF($G$37="A/B/C/D/E",IF(Q37="A",1,IF(Q37="B",0.75,IF(Q37="C",0.5,IF(Q37="D",0.25,IF(Q37="E",0,"Blm Diisi"))))),IF($G$37="%",IF(Q37="","Blm Diisi",Q37),IF($G$37="Jumlah",IF(Q37="","Blm Diisi",""),IF($G$37="Rupiah",IF(Q37="","Blm Diisi",""),IF($G$37="","","-"))))))))</f>
        <v>1</v>
      </c>
      <c r="S37" s="26">
        <f>(R37*$E$37)*100</f>
        <v>7.0000000000000009</v>
      </c>
      <c r="T37" s="79" t="s">
        <v>19</v>
      </c>
      <c r="U37" s="37">
        <f>IF($G$37="Ya/Tidak",IF(T37="Ya",1,IF(T37="Tidak",0,"Blm Diisi")),IF($G$37="A/B/C",IF(T37="A",1,IF(T37="B",0.5,IF(T37="C",0,"Blm Diisi"))),IF($G$37="A/B/C/D",IF(T37="A",1,IF(T37="B",0.67,IF(T37="C",0.33,IF(T37="D",0,"Blm Diisi")))),IF($G$37="A/B/C/D/E",IF(T37="A",1,IF(T37="B",0.75,IF(T37="C",0.5,IF(T37="D",0.25,IF(T37="E",0,"Blm Diisi"))))),IF($G$37="%",IF(T37="","Blm Diisi",T37),IF($G$37="Jumlah",IF(T37="","Blm Diisi",""),IF($G$37="Rupiah",IF(T37="","Blm Diisi",""),IF($G$37="","","-"))))))))</f>
        <v>1</v>
      </c>
      <c r="V37" s="26">
        <f>(U37*$E$37)*100</f>
        <v>7.0000000000000009</v>
      </c>
      <c r="W37" s="79" t="s">
        <v>19</v>
      </c>
      <c r="X37" s="37">
        <f>IF($G$37="Ya/Tidak",IF(W37="Ya",1,IF(W37="Tidak",0,"Blm Diisi")),IF($G$37="A/B/C",IF(W37="A",1,IF(W37="B",0.5,IF(W37="C",0,"Blm Diisi"))),IF($G$37="A/B/C/D",IF(W37="A",1,IF(W37="B",0.67,IF(W37="C",0.33,IF(W37="D",0,"Blm Diisi")))),IF($G$37="A/B/C/D/E",IF(W37="A",1,IF(W37="B",0.75,IF(W37="C",0.5,IF(W37="D",0.25,IF(W37="E",0,"Blm Diisi"))))),IF($G$37="%",IF(W37="","Blm Diisi",W37),IF($G$37="Jumlah",IF(W37="","Blm Diisi",""),IF($G$37="Rupiah",IF(W37="","Blm Diisi",""),IF($G$37="","","-"))))))))</f>
        <v>1</v>
      </c>
      <c r="Y37" s="26">
        <f>(X37*$E$37)*100</f>
        <v>7.0000000000000009</v>
      </c>
      <c r="Z37" s="79" t="s">
        <v>19</v>
      </c>
      <c r="AA37" s="37">
        <f>IF($G$37="Ya/Tidak",IF(Z37="Ya",1,IF(Z37="Tidak",0,"Blm Diisi")),IF($G$37="A/B/C",IF(Z37="A",1,IF(Z37="B",0.5,IF(Z37="C",0,"Blm Diisi"))),IF($G$37="A/B/C/D",IF(Z37="A",1,IF(Z37="B",0.67,IF(Z37="C",0.33,IF(Z37="D",0,"Blm Diisi")))),IF($G$37="A/B/C/D/E",IF(Z37="A",1,IF(Z37="B",0.75,IF(Z37="C",0.5,IF(Z37="D",0.25,IF(Z37="E",0,"Blm Diisi"))))),IF($G$37="%",IF(Z37="","Blm Diisi",Z37),IF($G$37="Jumlah",IF(Z37="","Blm Diisi",""),IF($G$37="Rupiah",IF(Z37="","Blm Diisi",""),IF($G$37="","","-"))))))))</f>
        <v>1</v>
      </c>
      <c r="AB37" s="26">
        <f>(AA37*$E$37)*100</f>
        <v>7.0000000000000009</v>
      </c>
      <c r="AC37" s="79" t="s">
        <v>19</v>
      </c>
      <c r="AD37" s="37">
        <f>IF($G$37="Ya/Tidak",IF(AC37="Ya",1,IF(AC37="Tidak",0,"Blm Diisi")),IF($G$37="A/B/C",IF(AC37="A",1,IF(AC37="B",0.5,IF(AC37="C",0,"Blm Diisi"))),IF($G$37="A/B/C/D",IF(AC37="A",1,IF(AC37="B",0.67,IF(AC37="C",0.33,IF(AC37="D",0,"Blm Diisi")))),IF($G$37="A/B/C/D/E",IF(AC37="A",1,IF(AC37="B",0.75,IF(AC37="C",0.5,IF(AC37="D",0.25,IF(AC37="E",0,"Blm Diisi"))))),IF($G$37="%",IF(AC37="","Blm Diisi",AC37),IF($G$37="Jumlah",IF(AC37="","Blm Diisi",""),IF($G$37="Rupiah",IF(AC37="","Blm Diisi",""),IF($G$37="","","-"))))))))</f>
        <v>1</v>
      </c>
      <c r="AE37" s="26">
        <f>(AD37*$E$37)*100</f>
        <v>7.0000000000000009</v>
      </c>
      <c r="AF37" s="79" t="s">
        <v>19</v>
      </c>
      <c r="AG37" s="37">
        <f>IF($G$37="Ya/Tidak",IF(AF37="Ya",1,IF(AF37="Tidak",0,"Blm Diisi")),IF($G$37="A/B/C",IF(AF37="A",1,IF(AF37="B",0.5,IF(AF37="C",0,"Blm Diisi"))),IF($G$37="A/B/C/D",IF(AF37="A",1,IF(AF37="B",0.67,IF(AF37="C",0.33,IF(AF37="D",0,"Blm Diisi")))),IF($G$37="A/B/C/D/E",IF(AF37="A",1,IF(AF37="B",0.75,IF(AF37="C",0.5,IF(AF37="D",0.25,IF(AF37="E",0,"Blm Diisi"))))),IF($G$37="%",IF(AF37="","Blm Diisi",AF37),IF($G$37="Jumlah",IF(AF37="","Blm Diisi",""),IF($G$37="Rupiah",IF(AF37="","Blm Diisi",""),IF($G$37="","","-"))))))))</f>
        <v>1</v>
      </c>
      <c r="AH37" s="26">
        <f>(AG37*$E$37)*100</f>
        <v>7.0000000000000009</v>
      </c>
      <c r="AI37" s="103"/>
      <c r="AJ37" s="95" t="s">
        <v>19</v>
      </c>
      <c r="AK37" s="93">
        <f t="shared" si="22"/>
        <v>1</v>
      </c>
      <c r="AL37" s="26">
        <f>(AK37*$E$37)*100</f>
        <v>7.0000000000000009</v>
      </c>
      <c r="AM37" s="26"/>
      <c r="AN37" s="118"/>
      <c r="AO37" s="118" t="s">
        <v>103</v>
      </c>
    </row>
    <row r="38" spans="1:41" ht="182.25">
      <c r="B38" s="59">
        <v>11</v>
      </c>
      <c r="C38" s="59"/>
      <c r="D38" s="76" t="s">
        <v>104</v>
      </c>
      <c r="E38" s="77">
        <v>0.02</v>
      </c>
      <c r="F38" s="78" t="s">
        <v>60</v>
      </c>
      <c r="G38" s="46" t="s">
        <v>18</v>
      </c>
      <c r="H38" s="130" t="s">
        <v>19</v>
      </c>
      <c r="I38" s="46">
        <f>IF($G$37="Ya/Tidak",IF(H38="Ya",1,IF(H38="Tidak",0,"Blm Diisi")),IF($G$37="A/B/C",IF(H38="A",1,IF(H38="B",0.5,IF(H38="C",0,"Blm Diisi"))),IF($G$37="A/B/C/D",IF(H38="A",1,IF(H38="B",0.67,IF(H38="C",0.33,IF(H38="D",0,"Blm Diisi")))),IF($G$37="A/B/C/D/E",IF(H38="A",1,IF(H38="B",0.75,IF(H38="C",0.5,IF(H38="D",0.25,IF(H38="E",0,"Blm Diisi"))))),IF($G$37="%",IF(H38="","Blm Diisi",H38),IF($G$37="Jumlah",IF(H38="","Blm Diisi",""),IF($G$37="Rupiah",IF(H38="","Blm Diisi",""),IF($G$37="","","-"))))))))</f>
        <v>1</v>
      </c>
      <c r="J38" s="131">
        <f>(I38*$E$38)*100</f>
        <v>2</v>
      </c>
      <c r="K38" s="130" t="s">
        <v>19</v>
      </c>
      <c r="L38" s="46">
        <f>IF($G$37="Ya/Tidak",IF(K38="Ya",1,IF(K38="Tidak",0,"Blm Diisi")),IF($G$37="A/B/C",IF(K38="A",1,IF(K38="B",0.5,IF(K38="C",0,"Blm Diisi"))),IF($G$37="A/B/C/D",IF(K38="A",1,IF(K38="B",0.67,IF(K38="C",0.33,IF(K38="D",0,"Blm Diisi")))),IF($G$37="A/B/C/D/E",IF(K38="A",1,IF(K38="B",0.75,IF(K38="C",0.5,IF(K38="D",0.25,IF(K38="E",0,"Blm Diisi"))))),IF($G$37="%",IF(K38="","Blm Diisi",K38),IF($G$37="Jumlah",IF(K38="","Blm Diisi",""),IF($G$37="Rupiah",IF(K38="","Blm Diisi",""),IF($G$37="","","-"))))))))</f>
        <v>1</v>
      </c>
      <c r="M38" s="131">
        <f>(L38*$E$38)*100</f>
        <v>2</v>
      </c>
      <c r="N38" s="130" t="s">
        <v>19</v>
      </c>
      <c r="O38" s="46">
        <f>IF($G$37="Ya/Tidak",IF(N38="Ya",1,IF(N38="Tidak",0,"Blm Diisi")),IF($G$37="A/B/C",IF(N38="A",1,IF(N38="B",0.5,IF(N38="C",0,"Blm Diisi"))),IF($G$37="A/B/C/D",IF(N38="A",1,IF(N38="B",0.67,IF(N38="C",0.33,IF(N38="D",0,"Blm Diisi")))),IF($G$37="A/B/C/D/E",IF(N38="A",1,IF(N38="B",0.75,IF(N38="C",0.5,IF(N38="D",0.25,IF(N38="E",0,"Blm Diisi"))))),IF($G$37="%",IF(N38="","Blm Diisi",N38),IF($G$37="Jumlah",IF(N38="","Blm Diisi",""),IF($G$37="Rupiah",IF(N38="","Blm Diisi",""),IF($G$37="","","-"))))))))</f>
        <v>1</v>
      </c>
      <c r="P38" s="131">
        <f>(O38*$E$38)*100</f>
        <v>2</v>
      </c>
      <c r="Q38" s="130" t="s">
        <v>19</v>
      </c>
      <c r="R38" s="46">
        <f>IF($G$37="Ya/Tidak",IF(Q38="Ya",1,IF(Q38="Tidak",0,"Blm Diisi")),IF($G$37="A/B/C",IF(Q38="A",1,IF(Q38="B",0.5,IF(Q38="C",0,"Blm Diisi"))),IF($G$37="A/B/C/D",IF(Q38="A",1,IF(Q38="B",0.67,IF(Q38="C",0.33,IF(Q38="D",0,"Blm Diisi")))),IF($G$37="A/B/C/D/E",IF(Q38="A",1,IF(Q38="B",0.75,IF(Q38="C",0.5,IF(Q38="D",0.25,IF(Q38="E",0,"Blm Diisi"))))),IF($G$37="%",IF(Q38="","Blm Diisi",Q38),IF($G$37="Jumlah",IF(Q38="","Blm Diisi",""),IF($G$37="Rupiah",IF(Q38="","Blm Diisi",""),IF($G$37="","","-"))))))))</f>
        <v>1</v>
      </c>
      <c r="S38" s="131">
        <f>(R38*$E$38)*100</f>
        <v>2</v>
      </c>
      <c r="T38" s="130" t="s">
        <v>19</v>
      </c>
      <c r="U38" s="46">
        <f>IF($G$37="Ya/Tidak",IF(T38="Ya",1,IF(T38="Tidak",0,"Blm Diisi")),IF($G$37="A/B/C",IF(T38="A",1,IF(T38="B",0.5,IF(T38="C",0,"Blm Diisi"))),IF($G$37="A/B/C/D",IF(T38="A",1,IF(T38="B",0.67,IF(T38="C",0.33,IF(T38="D",0,"Blm Diisi")))),IF($G$37="A/B/C/D/E",IF(T38="A",1,IF(T38="B",0.75,IF(T38="C",0.5,IF(T38="D",0.25,IF(T38="E",0,"Blm Diisi"))))),IF($G$37="%",IF(T38="","Blm Diisi",T38),IF($G$37="Jumlah",IF(T38="","Blm Diisi",""),IF($G$37="Rupiah",IF(T38="","Blm Diisi",""),IF($G$37="","","-"))))))))</f>
        <v>1</v>
      </c>
      <c r="V38" s="131">
        <f>(U38*$E$38)*100</f>
        <v>2</v>
      </c>
      <c r="W38" s="130" t="s">
        <v>19</v>
      </c>
      <c r="X38" s="46">
        <f>IF($G$37="Ya/Tidak",IF(W38="Ya",1,IF(W38="Tidak",0,"Blm Diisi")),IF($G$37="A/B/C",IF(W38="A",1,IF(W38="B",0.5,IF(W38="C",0,"Blm Diisi"))),IF($G$37="A/B/C/D",IF(W38="A",1,IF(W38="B",0.67,IF(W38="C",0.33,IF(W38="D",0,"Blm Diisi")))),IF($G$37="A/B/C/D/E",IF(W38="A",1,IF(W38="B",0.75,IF(W38="C",0.5,IF(W38="D",0.25,IF(W38="E",0,"Blm Diisi"))))),IF($G$37="%",IF(W38="","Blm Diisi",W38),IF($G$37="Jumlah",IF(W38="","Blm Diisi",""),IF($G$37="Rupiah",IF(W38="","Blm Diisi",""),IF($G$37="","","-"))))))))</f>
        <v>1</v>
      </c>
      <c r="Y38" s="131">
        <f>(X38*$E$38)*100</f>
        <v>2</v>
      </c>
      <c r="Z38" s="130" t="s">
        <v>19</v>
      </c>
      <c r="AA38" s="46">
        <f>IF($G$37="Ya/Tidak",IF(Z38="Ya",1,IF(Z38="Tidak",0,"Blm Diisi")),IF($G$37="A/B/C",IF(Z38="A",1,IF(Z38="B",0.5,IF(Z38="C",0,"Blm Diisi"))),IF($G$37="A/B/C/D",IF(Z38="A",1,IF(Z38="B",0.67,IF(Z38="C",0.33,IF(Z38="D",0,"Blm Diisi")))),IF($G$37="A/B/C/D/E",IF(Z38="A",1,IF(Z38="B",0.75,IF(Z38="C",0.5,IF(Z38="D",0.25,IF(Z38="E",0,"Blm Diisi"))))),IF($G$37="%",IF(Z38="","Blm Diisi",Z38),IF($G$37="Jumlah",IF(Z38="","Blm Diisi",""),IF($G$37="Rupiah",IF(Z38="","Blm Diisi",""),IF($G$37="","","-"))))))))</f>
        <v>1</v>
      </c>
      <c r="AB38" s="131">
        <f>(AA38*$E$38)*100</f>
        <v>2</v>
      </c>
      <c r="AC38" s="130" t="s">
        <v>19</v>
      </c>
      <c r="AD38" s="46">
        <f>IF($G$37="Ya/Tidak",IF(AC38="Ya",1,IF(AC38="Tidak",0,"Blm Diisi")),IF($G$37="A/B/C",IF(AC38="A",1,IF(AC38="B",0.5,IF(AC38="C",0,"Blm Diisi"))),IF($G$37="A/B/C/D",IF(AC38="A",1,IF(AC38="B",0.67,IF(AC38="C",0.33,IF(AC38="D",0,"Blm Diisi")))),IF($G$37="A/B/C/D/E",IF(AC38="A",1,IF(AC38="B",0.75,IF(AC38="C",0.5,IF(AC38="D",0.25,IF(AC38="E",0,"Blm Diisi"))))),IF($G$37="%",IF(AC38="","Blm Diisi",AC38),IF($G$37="Jumlah",IF(AC38="","Blm Diisi",""),IF($G$37="Rupiah",IF(AC38="","Blm Diisi",""),IF($G$37="","","-"))))))))</f>
        <v>1</v>
      </c>
      <c r="AE38" s="131">
        <f>(AD38*$E$38)*100</f>
        <v>2</v>
      </c>
      <c r="AF38" s="130" t="s">
        <v>19</v>
      </c>
      <c r="AG38" s="46">
        <f>IF($G$37="Ya/Tidak",IF(AF38="Ya",1,IF(AF38="Tidak",0,"Blm Diisi")),IF($G$37="A/B/C",IF(AF38="A",1,IF(AF38="B",0.5,IF(AF38="C",0,"Blm Diisi"))),IF($G$37="A/B/C/D",IF(AF38="A",1,IF(AF38="B",0.67,IF(AF38="C",0.33,IF(AF38="D",0,"Blm Diisi")))),IF($G$37="A/B/C/D/E",IF(AF38="A",1,IF(AF38="B",0.75,IF(AF38="C",0.5,IF(AF38="D",0.25,IF(AF38="E",0,"Blm Diisi"))))),IF($G$37="%",IF(AF38="","Blm Diisi",AF38),IF($G$37="Jumlah",IF(AF38="","Blm Diisi",""),IF($G$37="Rupiah",IF(AF38="","Blm Diisi",""),IF($G$37="","","-"))))))))</f>
        <v>1</v>
      </c>
      <c r="AH38" s="131">
        <f>(AG38*$E$38)*100</f>
        <v>2</v>
      </c>
      <c r="AI38" s="131"/>
      <c r="AJ38" s="95" t="s">
        <v>19</v>
      </c>
      <c r="AK38" s="93">
        <f t="shared" si="22"/>
        <v>1</v>
      </c>
      <c r="AL38" s="131">
        <f>(AK38*$E$38)*100</f>
        <v>2</v>
      </c>
      <c r="AM38" s="131" t="s">
        <v>71</v>
      </c>
      <c r="AN38" s="27"/>
      <c r="AO38" s="27" t="s">
        <v>105</v>
      </c>
    </row>
    <row r="39" spans="1:41" ht="23.25">
      <c r="B39" s="80"/>
      <c r="C39" s="129" t="s">
        <v>61</v>
      </c>
      <c r="D39" s="129"/>
      <c r="E39" s="35">
        <f>E8+E26</f>
        <v>1</v>
      </c>
      <c r="F39" s="81"/>
      <c r="G39" s="82"/>
      <c r="H39" s="91" t="e">
        <f>H8+H26+#REF!</f>
        <v>#REF!</v>
      </c>
      <c r="I39" s="91" t="e">
        <f>I8+I26+#REF!</f>
        <v>#REF!</v>
      </c>
      <c r="J39" s="91" t="e">
        <f>J8+J26+#REF!</f>
        <v>#REF!</v>
      </c>
      <c r="K39" s="91" t="e">
        <f>K8+K26+#REF!</f>
        <v>#REF!</v>
      </c>
      <c r="L39" s="91" t="e">
        <f>L8+L26+#REF!</f>
        <v>#REF!</v>
      </c>
      <c r="M39" s="91" t="e">
        <f>M8+M26+#REF!</f>
        <v>#REF!</v>
      </c>
      <c r="N39" s="91" t="e">
        <f>N8+N26+#REF!</f>
        <v>#REF!</v>
      </c>
      <c r="O39" s="91" t="e">
        <f>O8+O26+#REF!</f>
        <v>#REF!</v>
      </c>
      <c r="P39" s="91" t="e">
        <f>P8+P26+#REF!</f>
        <v>#REF!</v>
      </c>
      <c r="Q39" s="91" t="e">
        <f>Q8+Q26+#REF!</f>
        <v>#REF!</v>
      </c>
      <c r="R39" s="91" t="e">
        <f>R8+R26+#REF!</f>
        <v>#REF!</v>
      </c>
      <c r="S39" s="91" t="e">
        <f>S8+S26+#REF!</f>
        <v>#REF!</v>
      </c>
      <c r="T39" s="91" t="e">
        <f>T8+T26+#REF!</f>
        <v>#REF!</v>
      </c>
      <c r="U39" s="91">
        <f>SUM(U9:U38)</f>
        <v>26.2</v>
      </c>
      <c r="V39" s="91" t="e">
        <f>V8+V26+#REF!</f>
        <v>#REF!</v>
      </c>
      <c r="W39" s="91" t="e">
        <f>W8+W26+#REF!</f>
        <v>#REF!</v>
      </c>
      <c r="X39" s="91" t="e">
        <f>X8+X26+#REF!</f>
        <v>#REF!</v>
      </c>
      <c r="Y39" s="91" t="e">
        <f>Y8+Y26+#REF!</f>
        <v>#REF!</v>
      </c>
      <c r="Z39" s="91" t="e">
        <f>Z8+Z26+#REF!</f>
        <v>#REF!</v>
      </c>
      <c r="AA39" s="91" t="e">
        <f>AA8+AA26+#REF!</f>
        <v>#REF!</v>
      </c>
      <c r="AB39" s="91" t="e">
        <f>AB8+AB26+#REF!</f>
        <v>#REF!</v>
      </c>
      <c r="AC39" s="91" t="e">
        <f>AC8+AC26+#REF!</f>
        <v>#REF!</v>
      </c>
      <c r="AD39" s="91" t="e">
        <f>AD8+AD26+#REF!</f>
        <v>#REF!</v>
      </c>
      <c r="AE39" s="91" t="e">
        <f>AE8+AE26+#REF!</f>
        <v>#REF!</v>
      </c>
      <c r="AF39" s="91" t="e">
        <f>AF8+AF26+#REF!</f>
        <v>#REF!</v>
      </c>
      <c r="AG39" s="82"/>
      <c r="AH39" s="84" t="e">
        <f>AH8+AH26+AH35+#REF!+#REF!</f>
        <v>#REF!</v>
      </c>
      <c r="AI39" s="108"/>
      <c r="AJ39" s="133">
        <f>AJ8+AJ26</f>
        <v>100</v>
      </c>
      <c r="AK39" s="84">
        <f>SUM(AK9:AK38)</f>
        <v>25</v>
      </c>
      <c r="AL39" s="84">
        <f>AL8+AL26</f>
        <v>100</v>
      </c>
      <c r="AM39" s="92"/>
    </row>
    <row r="40" spans="1:41" ht="23.25">
      <c r="B40" s="139"/>
      <c r="C40" s="140"/>
      <c r="D40" s="140"/>
      <c r="E40" s="141"/>
      <c r="F40" s="142"/>
      <c r="G40" s="143"/>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3"/>
      <c r="AH40" s="92"/>
      <c r="AI40" s="108"/>
      <c r="AJ40" s="145"/>
      <c r="AK40" s="92"/>
      <c r="AL40" s="92"/>
      <c r="AM40" s="92"/>
    </row>
    <row r="41" spans="1:41" ht="21">
      <c r="D41" s="138" t="s">
        <v>62</v>
      </c>
      <c r="E41" s="6"/>
      <c r="F41" s="6"/>
      <c r="AL41" s="111">
        <f>AL39/100*20</f>
        <v>20</v>
      </c>
    </row>
    <row r="42" spans="1:41">
      <c r="E42" s="6"/>
      <c r="F42" s="6"/>
    </row>
    <row r="43" spans="1:41" s="2" customFormat="1">
      <c r="A43" s="1"/>
      <c r="B43" s="4"/>
      <c r="C43" s="5"/>
      <c r="D43" s="6"/>
      <c r="E43" s="6"/>
      <c r="F43" s="6"/>
      <c r="H43" s="3"/>
      <c r="AJ43" s="3"/>
      <c r="AN43" s="83"/>
      <c r="AO43" s="83"/>
    </row>
    <row r="44" spans="1:41" s="2" customFormat="1">
      <c r="A44" s="1"/>
      <c r="B44" s="4"/>
      <c r="C44" s="5"/>
      <c r="D44" s="6"/>
      <c r="E44" s="6"/>
      <c r="F44" s="6"/>
      <c r="H44" s="3"/>
      <c r="AJ44" s="3"/>
      <c r="AN44" s="83"/>
      <c r="AO44" s="83"/>
    </row>
    <row r="45" spans="1:41">
      <c r="E45" s="7"/>
    </row>
  </sheetData>
  <mergeCells count="5">
    <mergeCell ref="C8:D8"/>
    <mergeCell ref="C9:D9"/>
    <mergeCell ref="C10:D10"/>
    <mergeCell ref="C20:D20"/>
    <mergeCell ref="C26:D26"/>
  </mergeCells>
  <conditionalFormatting sqref="H25">
    <cfRule type="dataBar" priority="46">
      <dataBar>
        <cfvo type="min"/>
        <cfvo type="max"/>
        <color rgb="FF638EC6"/>
      </dataBar>
      <extLst>
        <ext xmlns:x14="http://schemas.microsoft.com/office/spreadsheetml/2009/9/main" uri="{B025F937-C7B1-47D3-B67F-A62EFF666E3E}">
          <x14:id>{48840675-8DF7-43E1-B061-A9BEA286A160}</x14:id>
        </ext>
      </extLst>
    </cfRule>
  </conditionalFormatting>
  <conditionalFormatting sqref="H35">
    <cfRule type="dataBar" priority="42">
      <dataBar>
        <cfvo type="min"/>
        <cfvo type="max"/>
        <color rgb="FF638EC6"/>
      </dataBar>
      <extLst>
        <ext xmlns:x14="http://schemas.microsoft.com/office/spreadsheetml/2009/9/main" uri="{B025F937-C7B1-47D3-B67F-A62EFF666E3E}">
          <x14:id>{AE1FA0A2-6BBD-473D-8420-1071AAC5CCE9}</x14:id>
        </ext>
      </extLst>
    </cfRule>
  </conditionalFormatting>
  <conditionalFormatting sqref="H37:H38">
    <cfRule type="dataBar" priority="41">
      <dataBar>
        <cfvo type="min"/>
        <cfvo type="max"/>
        <color rgb="FF638EC6"/>
      </dataBar>
      <extLst>
        <ext xmlns:x14="http://schemas.microsoft.com/office/spreadsheetml/2009/9/main" uri="{B025F937-C7B1-47D3-B67F-A62EFF666E3E}">
          <x14:id>{0D3656E6-2937-4394-B287-DDAC9BB17EC0}</x14:id>
        </ext>
      </extLst>
    </cfRule>
  </conditionalFormatting>
  <conditionalFormatting sqref="I22">
    <cfRule type="dataBar" priority="44">
      <dataBar>
        <cfvo type="min"/>
        <cfvo type="max"/>
        <color rgb="FF638EC6"/>
      </dataBar>
      <extLst>
        <ext xmlns:x14="http://schemas.microsoft.com/office/spreadsheetml/2009/9/main" uri="{B025F937-C7B1-47D3-B67F-A62EFF666E3E}">
          <x14:id>{1B3BA518-829D-4756-9F52-3A230390545C}</x14:id>
        </ext>
      </extLst>
    </cfRule>
  </conditionalFormatting>
  <conditionalFormatting sqref="I23:I25">
    <cfRule type="dataBar" priority="47">
      <dataBar>
        <cfvo type="min"/>
        <cfvo type="max"/>
        <color rgb="FF638EC6"/>
      </dataBar>
      <extLst>
        <ext xmlns:x14="http://schemas.microsoft.com/office/spreadsheetml/2009/9/main" uri="{B025F937-C7B1-47D3-B67F-A62EFF666E3E}">
          <x14:id>{9E216E21-ADC0-4437-B57C-3846A6DFCE22}</x14:id>
        </ext>
      </extLst>
    </cfRule>
  </conditionalFormatting>
  <conditionalFormatting sqref="I35">
    <cfRule type="dataBar" priority="45">
      <dataBar>
        <cfvo type="min"/>
        <cfvo type="max"/>
        <color rgb="FF638EC6"/>
      </dataBar>
      <extLst>
        <ext xmlns:x14="http://schemas.microsoft.com/office/spreadsheetml/2009/9/main" uri="{B025F937-C7B1-47D3-B67F-A62EFF666E3E}">
          <x14:id>{03AB03DA-03EC-4277-A34C-58A0A6F4EE1F}</x14:id>
        </ext>
      </extLst>
    </cfRule>
  </conditionalFormatting>
  <conditionalFormatting sqref="I37:I38">
    <cfRule type="dataBar" priority="43">
      <dataBar>
        <cfvo type="min"/>
        <cfvo type="max"/>
        <color rgb="FF638EC6"/>
      </dataBar>
      <extLst>
        <ext xmlns:x14="http://schemas.microsoft.com/office/spreadsheetml/2009/9/main" uri="{B025F937-C7B1-47D3-B67F-A62EFF666E3E}">
          <x14:id>{9A9EC484-B8D3-44E1-885C-88D284985855}</x14:id>
        </ext>
      </extLst>
    </cfRule>
  </conditionalFormatting>
  <conditionalFormatting sqref="K25">
    <cfRule type="dataBar" priority="48">
      <dataBar>
        <cfvo type="min"/>
        <cfvo type="max"/>
        <color rgb="FF638EC6"/>
      </dataBar>
      <extLst>
        <ext xmlns:x14="http://schemas.microsoft.com/office/spreadsheetml/2009/9/main" uri="{B025F937-C7B1-47D3-B67F-A62EFF666E3E}">
          <x14:id>{2074C644-0004-4C59-BFF1-7EE4C62130C5}</x14:id>
        </ext>
      </extLst>
    </cfRule>
  </conditionalFormatting>
  <conditionalFormatting sqref="K35">
    <cfRule type="dataBar" priority="37">
      <dataBar>
        <cfvo type="min"/>
        <cfvo type="max"/>
        <color rgb="FF638EC6"/>
      </dataBar>
      <extLst>
        <ext xmlns:x14="http://schemas.microsoft.com/office/spreadsheetml/2009/9/main" uri="{B025F937-C7B1-47D3-B67F-A62EFF666E3E}">
          <x14:id>{9B98D810-EDDB-43FA-B2FA-527A09F82CD0}</x14:id>
        </ext>
      </extLst>
    </cfRule>
  </conditionalFormatting>
  <conditionalFormatting sqref="K37:K38">
    <cfRule type="dataBar" priority="36">
      <dataBar>
        <cfvo type="min"/>
        <cfvo type="max"/>
        <color rgb="FF638EC6"/>
      </dataBar>
      <extLst>
        <ext xmlns:x14="http://schemas.microsoft.com/office/spreadsheetml/2009/9/main" uri="{B025F937-C7B1-47D3-B67F-A62EFF666E3E}">
          <x14:id>{3D3212E4-4064-4C1A-8466-E248E8573B79}</x14:id>
        </ext>
      </extLst>
    </cfRule>
  </conditionalFormatting>
  <conditionalFormatting sqref="L22">
    <cfRule type="dataBar" priority="39">
      <dataBar>
        <cfvo type="min"/>
        <cfvo type="max"/>
        <color rgb="FF638EC6"/>
      </dataBar>
      <extLst>
        <ext xmlns:x14="http://schemas.microsoft.com/office/spreadsheetml/2009/9/main" uri="{B025F937-C7B1-47D3-B67F-A62EFF666E3E}">
          <x14:id>{7BA9AA28-67C7-4506-B6C7-B16FB8047298}</x14:id>
        </ext>
      </extLst>
    </cfRule>
  </conditionalFormatting>
  <conditionalFormatting sqref="L23:L25">
    <cfRule type="dataBar" priority="49">
      <dataBar>
        <cfvo type="min"/>
        <cfvo type="max"/>
        <color rgb="FF638EC6"/>
      </dataBar>
      <extLst>
        <ext xmlns:x14="http://schemas.microsoft.com/office/spreadsheetml/2009/9/main" uri="{B025F937-C7B1-47D3-B67F-A62EFF666E3E}">
          <x14:id>{212DEAA7-2112-480E-B0F8-5ED85C2AA2FF}</x14:id>
        </ext>
      </extLst>
    </cfRule>
  </conditionalFormatting>
  <conditionalFormatting sqref="L35">
    <cfRule type="dataBar" priority="40">
      <dataBar>
        <cfvo type="min"/>
        <cfvo type="max"/>
        <color rgb="FF638EC6"/>
      </dataBar>
      <extLst>
        <ext xmlns:x14="http://schemas.microsoft.com/office/spreadsheetml/2009/9/main" uri="{B025F937-C7B1-47D3-B67F-A62EFF666E3E}">
          <x14:id>{C359B588-1A0F-4C54-B766-DAD882D81AE5}</x14:id>
        </ext>
      </extLst>
    </cfRule>
  </conditionalFormatting>
  <conditionalFormatting sqref="L37:L38">
    <cfRule type="dataBar" priority="38">
      <dataBar>
        <cfvo type="min"/>
        <cfvo type="max"/>
        <color rgb="FF638EC6"/>
      </dataBar>
      <extLst>
        <ext xmlns:x14="http://schemas.microsoft.com/office/spreadsheetml/2009/9/main" uri="{B025F937-C7B1-47D3-B67F-A62EFF666E3E}">
          <x14:id>{B61C8E28-A54D-4935-A328-2E7898F7B9A3}</x14:id>
        </ext>
      </extLst>
    </cfRule>
  </conditionalFormatting>
  <conditionalFormatting sqref="N25">
    <cfRule type="dataBar" priority="50">
      <dataBar>
        <cfvo type="min"/>
        <cfvo type="max"/>
        <color rgb="FF638EC6"/>
      </dataBar>
      <extLst>
        <ext xmlns:x14="http://schemas.microsoft.com/office/spreadsheetml/2009/9/main" uri="{B025F937-C7B1-47D3-B67F-A62EFF666E3E}">
          <x14:id>{1933326B-1216-4A7B-A428-E31C6C7B2E27}</x14:id>
        </ext>
      </extLst>
    </cfRule>
  </conditionalFormatting>
  <conditionalFormatting sqref="N35">
    <cfRule type="dataBar" priority="32">
      <dataBar>
        <cfvo type="min"/>
        <cfvo type="max"/>
        <color rgb="FF638EC6"/>
      </dataBar>
      <extLst>
        <ext xmlns:x14="http://schemas.microsoft.com/office/spreadsheetml/2009/9/main" uri="{B025F937-C7B1-47D3-B67F-A62EFF666E3E}">
          <x14:id>{AD75AFD3-005E-43FC-87E4-D2C7E529C51A}</x14:id>
        </ext>
      </extLst>
    </cfRule>
  </conditionalFormatting>
  <conditionalFormatting sqref="N37:N38">
    <cfRule type="dataBar" priority="31">
      <dataBar>
        <cfvo type="min"/>
        <cfvo type="max"/>
        <color rgb="FF638EC6"/>
      </dataBar>
      <extLst>
        <ext xmlns:x14="http://schemas.microsoft.com/office/spreadsheetml/2009/9/main" uri="{B025F937-C7B1-47D3-B67F-A62EFF666E3E}">
          <x14:id>{DE339F3D-50CE-47DC-A702-4D9B83980D55}</x14:id>
        </ext>
      </extLst>
    </cfRule>
  </conditionalFormatting>
  <conditionalFormatting sqref="O22">
    <cfRule type="dataBar" priority="34">
      <dataBar>
        <cfvo type="min"/>
        <cfvo type="max"/>
        <color rgb="FF638EC6"/>
      </dataBar>
      <extLst>
        <ext xmlns:x14="http://schemas.microsoft.com/office/spreadsheetml/2009/9/main" uri="{B025F937-C7B1-47D3-B67F-A62EFF666E3E}">
          <x14:id>{2D6BD399-66A8-4B8C-AA65-7BBB66CA1496}</x14:id>
        </ext>
      </extLst>
    </cfRule>
  </conditionalFormatting>
  <conditionalFormatting sqref="O23:O25">
    <cfRule type="dataBar" priority="51">
      <dataBar>
        <cfvo type="min"/>
        <cfvo type="max"/>
        <color rgb="FF638EC6"/>
      </dataBar>
      <extLst>
        <ext xmlns:x14="http://schemas.microsoft.com/office/spreadsheetml/2009/9/main" uri="{B025F937-C7B1-47D3-B67F-A62EFF666E3E}">
          <x14:id>{487EF83F-63DA-4679-8BAA-B80D2FBB5034}</x14:id>
        </ext>
      </extLst>
    </cfRule>
  </conditionalFormatting>
  <conditionalFormatting sqref="O35">
    <cfRule type="dataBar" priority="35">
      <dataBar>
        <cfvo type="min"/>
        <cfvo type="max"/>
        <color rgb="FF638EC6"/>
      </dataBar>
      <extLst>
        <ext xmlns:x14="http://schemas.microsoft.com/office/spreadsheetml/2009/9/main" uri="{B025F937-C7B1-47D3-B67F-A62EFF666E3E}">
          <x14:id>{883CECDB-0399-4DB6-AD95-D22A7866FD85}</x14:id>
        </ext>
      </extLst>
    </cfRule>
  </conditionalFormatting>
  <conditionalFormatting sqref="O37:O38">
    <cfRule type="dataBar" priority="33">
      <dataBar>
        <cfvo type="min"/>
        <cfvo type="max"/>
        <color rgb="FF638EC6"/>
      </dataBar>
      <extLst>
        <ext xmlns:x14="http://schemas.microsoft.com/office/spreadsheetml/2009/9/main" uri="{B025F937-C7B1-47D3-B67F-A62EFF666E3E}">
          <x14:id>{346E73F2-504B-4D1B-83E5-6FC655734026}</x14:id>
        </ext>
      </extLst>
    </cfRule>
  </conditionalFormatting>
  <conditionalFormatting sqref="Q25">
    <cfRule type="dataBar" priority="52">
      <dataBar>
        <cfvo type="min"/>
        <cfvo type="max"/>
        <color rgb="FF638EC6"/>
      </dataBar>
      <extLst>
        <ext xmlns:x14="http://schemas.microsoft.com/office/spreadsheetml/2009/9/main" uri="{B025F937-C7B1-47D3-B67F-A62EFF666E3E}">
          <x14:id>{4D2A11AE-3482-436C-B906-B981B160D02A}</x14:id>
        </ext>
      </extLst>
    </cfRule>
  </conditionalFormatting>
  <conditionalFormatting sqref="Q35">
    <cfRule type="dataBar" priority="27">
      <dataBar>
        <cfvo type="min"/>
        <cfvo type="max"/>
        <color rgb="FF638EC6"/>
      </dataBar>
      <extLst>
        <ext xmlns:x14="http://schemas.microsoft.com/office/spreadsheetml/2009/9/main" uri="{B025F937-C7B1-47D3-B67F-A62EFF666E3E}">
          <x14:id>{7ECE291A-CBC8-492D-8487-0444B2C31B22}</x14:id>
        </ext>
      </extLst>
    </cfRule>
  </conditionalFormatting>
  <conditionalFormatting sqref="Q37:Q38">
    <cfRule type="dataBar" priority="26">
      <dataBar>
        <cfvo type="min"/>
        <cfvo type="max"/>
        <color rgb="FF638EC6"/>
      </dataBar>
      <extLst>
        <ext xmlns:x14="http://schemas.microsoft.com/office/spreadsheetml/2009/9/main" uri="{B025F937-C7B1-47D3-B67F-A62EFF666E3E}">
          <x14:id>{63EDE652-4636-4569-A85F-D54A60F0237A}</x14:id>
        </ext>
      </extLst>
    </cfRule>
  </conditionalFormatting>
  <conditionalFormatting sqref="R22">
    <cfRule type="dataBar" priority="29">
      <dataBar>
        <cfvo type="min"/>
        <cfvo type="max"/>
        <color rgb="FF638EC6"/>
      </dataBar>
      <extLst>
        <ext xmlns:x14="http://schemas.microsoft.com/office/spreadsheetml/2009/9/main" uri="{B025F937-C7B1-47D3-B67F-A62EFF666E3E}">
          <x14:id>{56C1A3C5-CD77-4420-8B97-A2C831A00B36}</x14:id>
        </ext>
      </extLst>
    </cfRule>
  </conditionalFormatting>
  <conditionalFormatting sqref="R23:R25">
    <cfRule type="dataBar" priority="53">
      <dataBar>
        <cfvo type="min"/>
        <cfvo type="max"/>
        <color rgb="FF638EC6"/>
      </dataBar>
      <extLst>
        <ext xmlns:x14="http://schemas.microsoft.com/office/spreadsheetml/2009/9/main" uri="{B025F937-C7B1-47D3-B67F-A62EFF666E3E}">
          <x14:id>{F3E9F5E6-183D-48A3-97F7-C4D036322284}</x14:id>
        </ext>
      </extLst>
    </cfRule>
  </conditionalFormatting>
  <conditionalFormatting sqref="R35">
    <cfRule type="dataBar" priority="30">
      <dataBar>
        <cfvo type="min"/>
        <cfvo type="max"/>
        <color rgb="FF638EC6"/>
      </dataBar>
      <extLst>
        <ext xmlns:x14="http://schemas.microsoft.com/office/spreadsheetml/2009/9/main" uri="{B025F937-C7B1-47D3-B67F-A62EFF666E3E}">
          <x14:id>{B3AA6808-F907-4D59-B1F2-E9235C4EDB6B}</x14:id>
        </ext>
      </extLst>
    </cfRule>
  </conditionalFormatting>
  <conditionalFormatting sqref="R37:R38">
    <cfRule type="dataBar" priority="28">
      <dataBar>
        <cfvo type="min"/>
        <cfvo type="max"/>
        <color rgb="FF638EC6"/>
      </dataBar>
      <extLst>
        <ext xmlns:x14="http://schemas.microsoft.com/office/spreadsheetml/2009/9/main" uri="{B025F937-C7B1-47D3-B67F-A62EFF666E3E}">
          <x14:id>{C3E4BC2A-CF78-4724-A5B5-7FEBDDAA9066}</x14:id>
        </ext>
      </extLst>
    </cfRule>
  </conditionalFormatting>
  <conditionalFormatting sqref="T25">
    <cfRule type="dataBar" priority="54">
      <dataBar>
        <cfvo type="min"/>
        <cfvo type="max"/>
        <color rgb="FF638EC6"/>
      </dataBar>
      <extLst>
        <ext xmlns:x14="http://schemas.microsoft.com/office/spreadsheetml/2009/9/main" uri="{B025F937-C7B1-47D3-B67F-A62EFF666E3E}">
          <x14:id>{F881DBEE-1C8B-4665-9706-98DA56745BAA}</x14:id>
        </ext>
      </extLst>
    </cfRule>
  </conditionalFormatting>
  <conditionalFormatting sqref="T35">
    <cfRule type="dataBar" priority="22">
      <dataBar>
        <cfvo type="min"/>
        <cfvo type="max"/>
        <color rgb="FF638EC6"/>
      </dataBar>
      <extLst>
        <ext xmlns:x14="http://schemas.microsoft.com/office/spreadsheetml/2009/9/main" uri="{B025F937-C7B1-47D3-B67F-A62EFF666E3E}">
          <x14:id>{1D1A5FA8-600C-4B30-9861-3BC7E7D1A6B2}</x14:id>
        </ext>
      </extLst>
    </cfRule>
  </conditionalFormatting>
  <conditionalFormatting sqref="T37:T38">
    <cfRule type="dataBar" priority="21">
      <dataBar>
        <cfvo type="min"/>
        <cfvo type="max"/>
        <color rgb="FF638EC6"/>
      </dataBar>
      <extLst>
        <ext xmlns:x14="http://schemas.microsoft.com/office/spreadsheetml/2009/9/main" uri="{B025F937-C7B1-47D3-B67F-A62EFF666E3E}">
          <x14:id>{69FA2868-AFC6-4081-A164-061AEC8A7D79}</x14:id>
        </ext>
      </extLst>
    </cfRule>
  </conditionalFormatting>
  <conditionalFormatting sqref="U22">
    <cfRule type="dataBar" priority="24">
      <dataBar>
        <cfvo type="min"/>
        <cfvo type="max"/>
        <color rgb="FF638EC6"/>
      </dataBar>
      <extLst>
        <ext xmlns:x14="http://schemas.microsoft.com/office/spreadsheetml/2009/9/main" uri="{B025F937-C7B1-47D3-B67F-A62EFF666E3E}">
          <x14:id>{630A5470-9756-40A2-A09A-1CDB1EE55898}</x14:id>
        </ext>
      </extLst>
    </cfRule>
  </conditionalFormatting>
  <conditionalFormatting sqref="U23:U25">
    <cfRule type="dataBar" priority="55">
      <dataBar>
        <cfvo type="min"/>
        <cfvo type="max"/>
        <color rgb="FF638EC6"/>
      </dataBar>
      <extLst>
        <ext xmlns:x14="http://schemas.microsoft.com/office/spreadsheetml/2009/9/main" uri="{B025F937-C7B1-47D3-B67F-A62EFF666E3E}">
          <x14:id>{E767E0C7-E0FB-43D3-B700-0F5828C8A68C}</x14:id>
        </ext>
      </extLst>
    </cfRule>
  </conditionalFormatting>
  <conditionalFormatting sqref="U35">
    <cfRule type="dataBar" priority="25">
      <dataBar>
        <cfvo type="min"/>
        <cfvo type="max"/>
        <color rgb="FF638EC6"/>
      </dataBar>
      <extLst>
        <ext xmlns:x14="http://schemas.microsoft.com/office/spreadsheetml/2009/9/main" uri="{B025F937-C7B1-47D3-B67F-A62EFF666E3E}">
          <x14:id>{83A58704-DB1C-4C30-9E7A-068F63100E8B}</x14:id>
        </ext>
      </extLst>
    </cfRule>
  </conditionalFormatting>
  <conditionalFormatting sqref="U37:U38">
    <cfRule type="dataBar" priority="23">
      <dataBar>
        <cfvo type="min"/>
        <cfvo type="max"/>
        <color rgb="FF638EC6"/>
      </dataBar>
      <extLst>
        <ext xmlns:x14="http://schemas.microsoft.com/office/spreadsheetml/2009/9/main" uri="{B025F937-C7B1-47D3-B67F-A62EFF666E3E}">
          <x14:id>{EB86ADAD-12F3-4D85-9013-54BE74A24EC5}</x14:id>
        </ext>
      </extLst>
    </cfRule>
  </conditionalFormatting>
  <conditionalFormatting sqref="W25">
    <cfRule type="dataBar" priority="56">
      <dataBar>
        <cfvo type="min"/>
        <cfvo type="max"/>
        <color rgb="FF638EC6"/>
      </dataBar>
      <extLst>
        <ext xmlns:x14="http://schemas.microsoft.com/office/spreadsheetml/2009/9/main" uri="{B025F937-C7B1-47D3-B67F-A62EFF666E3E}">
          <x14:id>{E87B1822-931B-4F06-A1AF-56E7D76122F8}</x14:id>
        </ext>
      </extLst>
    </cfRule>
  </conditionalFormatting>
  <conditionalFormatting sqref="W35">
    <cfRule type="dataBar" priority="17">
      <dataBar>
        <cfvo type="min"/>
        <cfvo type="max"/>
        <color rgb="FF638EC6"/>
      </dataBar>
      <extLst>
        <ext xmlns:x14="http://schemas.microsoft.com/office/spreadsheetml/2009/9/main" uri="{B025F937-C7B1-47D3-B67F-A62EFF666E3E}">
          <x14:id>{CBA8369A-38DC-40AB-B33D-2C8C99574F05}</x14:id>
        </ext>
      </extLst>
    </cfRule>
  </conditionalFormatting>
  <conditionalFormatting sqref="W37:W38">
    <cfRule type="dataBar" priority="16">
      <dataBar>
        <cfvo type="min"/>
        <cfvo type="max"/>
        <color rgb="FF638EC6"/>
      </dataBar>
      <extLst>
        <ext xmlns:x14="http://schemas.microsoft.com/office/spreadsheetml/2009/9/main" uri="{B025F937-C7B1-47D3-B67F-A62EFF666E3E}">
          <x14:id>{04EA3698-5311-41C7-A06C-EA7EC167849A}</x14:id>
        </ext>
      </extLst>
    </cfRule>
  </conditionalFormatting>
  <conditionalFormatting sqref="X22">
    <cfRule type="dataBar" priority="19">
      <dataBar>
        <cfvo type="min"/>
        <cfvo type="max"/>
        <color rgb="FF638EC6"/>
      </dataBar>
      <extLst>
        <ext xmlns:x14="http://schemas.microsoft.com/office/spreadsheetml/2009/9/main" uri="{B025F937-C7B1-47D3-B67F-A62EFF666E3E}">
          <x14:id>{7899C62C-2BC1-45C1-8FA5-482B7288A524}</x14:id>
        </ext>
      </extLst>
    </cfRule>
  </conditionalFormatting>
  <conditionalFormatting sqref="X23:X25">
    <cfRule type="dataBar" priority="57">
      <dataBar>
        <cfvo type="min"/>
        <cfvo type="max"/>
        <color rgb="FF638EC6"/>
      </dataBar>
      <extLst>
        <ext xmlns:x14="http://schemas.microsoft.com/office/spreadsheetml/2009/9/main" uri="{B025F937-C7B1-47D3-B67F-A62EFF666E3E}">
          <x14:id>{F22F88D1-C1E9-4DCF-BB2D-7BED7730121B}</x14:id>
        </ext>
      </extLst>
    </cfRule>
  </conditionalFormatting>
  <conditionalFormatting sqref="X35">
    <cfRule type="dataBar" priority="20">
      <dataBar>
        <cfvo type="min"/>
        <cfvo type="max"/>
        <color rgb="FF638EC6"/>
      </dataBar>
      <extLst>
        <ext xmlns:x14="http://schemas.microsoft.com/office/spreadsheetml/2009/9/main" uri="{B025F937-C7B1-47D3-B67F-A62EFF666E3E}">
          <x14:id>{76D03672-B70F-4FC2-AA8D-1E4FBA000469}</x14:id>
        </ext>
      </extLst>
    </cfRule>
  </conditionalFormatting>
  <conditionalFormatting sqref="X37:X38">
    <cfRule type="dataBar" priority="18">
      <dataBar>
        <cfvo type="min"/>
        <cfvo type="max"/>
        <color rgb="FF638EC6"/>
      </dataBar>
      <extLst>
        <ext xmlns:x14="http://schemas.microsoft.com/office/spreadsheetml/2009/9/main" uri="{B025F937-C7B1-47D3-B67F-A62EFF666E3E}">
          <x14:id>{C732353F-C336-4694-853F-8B411ADEDB84}</x14:id>
        </ext>
      </extLst>
    </cfRule>
  </conditionalFormatting>
  <conditionalFormatting sqref="Z25">
    <cfRule type="dataBar" priority="58">
      <dataBar>
        <cfvo type="min"/>
        <cfvo type="max"/>
        <color rgb="FF638EC6"/>
      </dataBar>
      <extLst>
        <ext xmlns:x14="http://schemas.microsoft.com/office/spreadsheetml/2009/9/main" uri="{B025F937-C7B1-47D3-B67F-A62EFF666E3E}">
          <x14:id>{170ACA6A-F0AE-47A5-87D7-B44DC05B73A0}</x14:id>
        </ext>
      </extLst>
    </cfRule>
  </conditionalFormatting>
  <conditionalFormatting sqref="Z35">
    <cfRule type="dataBar" priority="12">
      <dataBar>
        <cfvo type="min"/>
        <cfvo type="max"/>
        <color rgb="FF638EC6"/>
      </dataBar>
      <extLst>
        <ext xmlns:x14="http://schemas.microsoft.com/office/spreadsheetml/2009/9/main" uri="{B025F937-C7B1-47D3-B67F-A62EFF666E3E}">
          <x14:id>{13BB2F51-4B27-43E3-ACD0-DEBF0F2F25ED}</x14:id>
        </ext>
      </extLst>
    </cfRule>
  </conditionalFormatting>
  <conditionalFormatting sqref="Z37:Z38">
    <cfRule type="dataBar" priority="11">
      <dataBar>
        <cfvo type="min"/>
        <cfvo type="max"/>
        <color rgb="FF638EC6"/>
      </dataBar>
      <extLst>
        <ext xmlns:x14="http://schemas.microsoft.com/office/spreadsheetml/2009/9/main" uri="{B025F937-C7B1-47D3-B67F-A62EFF666E3E}">
          <x14:id>{D7BE9DAD-D25A-4EFC-8553-BA703C7E3C47}</x14:id>
        </ext>
      </extLst>
    </cfRule>
  </conditionalFormatting>
  <conditionalFormatting sqref="AA22">
    <cfRule type="dataBar" priority="14">
      <dataBar>
        <cfvo type="min"/>
        <cfvo type="max"/>
        <color rgb="FF638EC6"/>
      </dataBar>
      <extLst>
        <ext xmlns:x14="http://schemas.microsoft.com/office/spreadsheetml/2009/9/main" uri="{B025F937-C7B1-47D3-B67F-A62EFF666E3E}">
          <x14:id>{EB0B31A4-D6FA-4651-9FDF-D48EEE095880}</x14:id>
        </ext>
      </extLst>
    </cfRule>
  </conditionalFormatting>
  <conditionalFormatting sqref="AA23:AA25">
    <cfRule type="dataBar" priority="59">
      <dataBar>
        <cfvo type="min"/>
        <cfvo type="max"/>
        <color rgb="FF638EC6"/>
      </dataBar>
      <extLst>
        <ext xmlns:x14="http://schemas.microsoft.com/office/spreadsheetml/2009/9/main" uri="{B025F937-C7B1-47D3-B67F-A62EFF666E3E}">
          <x14:id>{DD637A74-FD9E-4B2F-B96C-DDDB1A060892}</x14:id>
        </ext>
      </extLst>
    </cfRule>
  </conditionalFormatting>
  <conditionalFormatting sqref="AA35">
    <cfRule type="dataBar" priority="15">
      <dataBar>
        <cfvo type="min"/>
        <cfvo type="max"/>
        <color rgb="FF638EC6"/>
      </dataBar>
      <extLst>
        <ext xmlns:x14="http://schemas.microsoft.com/office/spreadsheetml/2009/9/main" uri="{B025F937-C7B1-47D3-B67F-A62EFF666E3E}">
          <x14:id>{3037D094-E5D6-47B2-BAD5-E45F3010D6BD}</x14:id>
        </ext>
      </extLst>
    </cfRule>
  </conditionalFormatting>
  <conditionalFormatting sqref="AA37:AA38">
    <cfRule type="dataBar" priority="13">
      <dataBar>
        <cfvo type="min"/>
        <cfvo type="max"/>
        <color rgb="FF638EC6"/>
      </dataBar>
      <extLst>
        <ext xmlns:x14="http://schemas.microsoft.com/office/spreadsheetml/2009/9/main" uri="{B025F937-C7B1-47D3-B67F-A62EFF666E3E}">
          <x14:id>{9EB877E2-7702-414A-B29F-17FD6384BF68}</x14:id>
        </ext>
      </extLst>
    </cfRule>
  </conditionalFormatting>
  <conditionalFormatting sqref="AC25">
    <cfRule type="dataBar" priority="60">
      <dataBar>
        <cfvo type="min"/>
        <cfvo type="max"/>
        <color rgb="FF638EC6"/>
      </dataBar>
      <extLst>
        <ext xmlns:x14="http://schemas.microsoft.com/office/spreadsheetml/2009/9/main" uri="{B025F937-C7B1-47D3-B67F-A62EFF666E3E}">
          <x14:id>{ABEF2569-CA05-4ADC-A3F4-C68F62A283B0}</x14:id>
        </ext>
      </extLst>
    </cfRule>
  </conditionalFormatting>
  <conditionalFormatting sqref="AC35">
    <cfRule type="dataBar" priority="7">
      <dataBar>
        <cfvo type="min"/>
        <cfvo type="max"/>
        <color rgb="FF638EC6"/>
      </dataBar>
      <extLst>
        <ext xmlns:x14="http://schemas.microsoft.com/office/spreadsheetml/2009/9/main" uri="{B025F937-C7B1-47D3-B67F-A62EFF666E3E}">
          <x14:id>{EB19C504-53BC-4152-8436-C829D4FC740A}</x14:id>
        </ext>
      </extLst>
    </cfRule>
  </conditionalFormatting>
  <conditionalFormatting sqref="AC37:AC38">
    <cfRule type="dataBar" priority="6">
      <dataBar>
        <cfvo type="min"/>
        <cfvo type="max"/>
        <color rgb="FF638EC6"/>
      </dataBar>
      <extLst>
        <ext xmlns:x14="http://schemas.microsoft.com/office/spreadsheetml/2009/9/main" uri="{B025F937-C7B1-47D3-B67F-A62EFF666E3E}">
          <x14:id>{D062989A-570F-4A59-BF12-4DCBF319ED11}</x14:id>
        </ext>
      </extLst>
    </cfRule>
  </conditionalFormatting>
  <conditionalFormatting sqref="AD22">
    <cfRule type="dataBar" priority="9">
      <dataBar>
        <cfvo type="min"/>
        <cfvo type="max"/>
        <color rgb="FF638EC6"/>
      </dataBar>
      <extLst>
        <ext xmlns:x14="http://schemas.microsoft.com/office/spreadsheetml/2009/9/main" uri="{B025F937-C7B1-47D3-B67F-A62EFF666E3E}">
          <x14:id>{81E25580-719F-4FAD-BA46-D140EFEAD021}</x14:id>
        </ext>
      </extLst>
    </cfRule>
  </conditionalFormatting>
  <conditionalFormatting sqref="AD23:AD25">
    <cfRule type="dataBar" priority="61">
      <dataBar>
        <cfvo type="min"/>
        <cfvo type="max"/>
        <color rgb="FF638EC6"/>
      </dataBar>
      <extLst>
        <ext xmlns:x14="http://schemas.microsoft.com/office/spreadsheetml/2009/9/main" uri="{B025F937-C7B1-47D3-B67F-A62EFF666E3E}">
          <x14:id>{837C082E-CC2D-4AB9-B7AC-A8E3710F45B6}</x14:id>
        </ext>
      </extLst>
    </cfRule>
  </conditionalFormatting>
  <conditionalFormatting sqref="AD35">
    <cfRule type="dataBar" priority="10">
      <dataBar>
        <cfvo type="min"/>
        <cfvo type="max"/>
        <color rgb="FF638EC6"/>
      </dataBar>
      <extLst>
        <ext xmlns:x14="http://schemas.microsoft.com/office/spreadsheetml/2009/9/main" uri="{B025F937-C7B1-47D3-B67F-A62EFF666E3E}">
          <x14:id>{FF7FC723-3D44-447C-A139-57229B28B696}</x14:id>
        </ext>
      </extLst>
    </cfRule>
  </conditionalFormatting>
  <conditionalFormatting sqref="AD37:AD38">
    <cfRule type="dataBar" priority="8">
      <dataBar>
        <cfvo type="min"/>
        <cfvo type="max"/>
        <color rgb="FF638EC6"/>
      </dataBar>
      <extLst>
        <ext xmlns:x14="http://schemas.microsoft.com/office/spreadsheetml/2009/9/main" uri="{B025F937-C7B1-47D3-B67F-A62EFF666E3E}">
          <x14:id>{BF9580CD-4DC4-413F-A223-5273B60E996A}</x14:id>
        </ext>
      </extLst>
    </cfRule>
  </conditionalFormatting>
  <conditionalFormatting sqref="AF25">
    <cfRule type="dataBar" priority="62">
      <dataBar>
        <cfvo type="min"/>
        <cfvo type="max"/>
        <color rgb="FF638EC6"/>
      </dataBar>
      <extLst>
        <ext xmlns:x14="http://schemas.microsoft.com/office/spreadsheetml/2009/9/main" uri="{B025F937-C7B1-47D3-B67F-A62EFF666E3E}">
          <x14:id>{64EEB462-163F-45D1-9707-768BE354C1B1}</x14:id>
        </ext>
      </extLst>
    </cfRule>
  </conditionalFormatting>
  <conditionalFormatting sqref="AF35">
    <cfRule type="dataBar" priority="2">
      <dataBar>
        <cfvo type="min"/>
        <cfvo type="max"/>
        <color rgb="FF638EC6"/>
      </dataBar>
      <extLst>
        <ext xmlns:x14="http://schemas.microsoft.com/office/spreadsheetml/2009/9/main" uri="{B025F937-C7B1-47D3-B67F-A62EFF666E3E}">
          <x14:id>{14272CCB-89BD-43F8-90FB-14C1C23A7A9F}</x14:id>
        </ext>
      </extLst>
    </cfRule>
  </conditionalFormatting>
  <conditionalFormatting sqref="AF37:AF38">
    <cfRule type="dataBar" priority="1">
      <dataBar>
        <cfvo type="min"/>
        <cfvo type="max"/>
        <color rgb="FF638EC6"/>
      </dataBar>
      <extLst>
        <ext xmlns:x14="http://schemas.microsoft.com/office/spreadsheetml/2009/9/main" uri="{B025F937-C7B1-47D3-B67F-A62EFF666E3E}">
          <x14:id>{9553945A-72ED-419D-A3F0-F9593BE324D7}</x14:id>
        </ext>
      </extLst>
    </cfRule>
  </conditionalFormatting>
  <conditionalFormatting sqref="AG22">
    <cfRule type="dataBar" priority="4">
      <dataBar>
        <cfvo type="min"/>
        <cfvo type="max"/>
        <color rgb="FF638EC6"/>
      </dataBar>
      <extLst>
        <ext xmlns:x14="http://schemas.microsoft.com/office/spreadsheetml/2009/9/main" uri="{B025F937-C7B1-47D3-B67F-A62EFF666E3E}">
          <x14:id>{68F0113B-1283-4133-9A02-5D8F961019E4}</x14:id>
        </ext>
      </extLst>
    </cfRule>
  </conditionalFormatting>
  <conditionalFormatting sqref="AG23:AG25">
    <cfRule type="dataBar" priority="63">
      <dataBar>
        <cfvo type="min"/>
        <cfvo type="max"/>
        <color rgb="FF638EC6"/>
      </dataBar>
      <extLst>
        <ext xmlns:x14="http://schemas.microsoft.com/office/spreadsheetml/2009/9/main" uri="{B025F937-C7B1-47D3-B67F-A62EFF666E3E}">
          <x14:id>{23A8C18C-F6E8-4E67-B5F5-2B10F1D57772}</x14:id>
        </ext>
      </extLst>
    </cfRule>
  </conditionalFormatting>
  <conditionalFormatting sqref="AG35">
    <cfRule type="dataBar" priority="5">
      <dataBar>
        <cfvo type="min"/>
        <cfvo type="max"/>
        <color rgb="FF638EC6"/>
      </dataBar>
      <extLst>
        <ext xmlns:x14="http://schemas.microsoft.com/office/spreadsheetml/2009/9/main" uri="{B025F937-C7B1-47D3-B67F-A62EFF666E3E}">
          <x14:id>{7208C611-7B75-45B6-89B1-5AF66DB0B7E2}</x14:id>
        </ext>
      </extLst>
    </cfRule>
  </conditionalFormatting>
  <conditionalFormatting sqref="AG37:AG38">
    <cfRule type="dataBar" priority="3">
      <dataBar>
        <cfvo type="min"/>
        <cfvo type="max"/>
        <color rgb="FF638EC6"/>
      </dataBar>
      <extLst>
        <ext xmlns:x14="http://schemas.microsoft.com/office/spreadsheetml/2009/9/main" uri="{B025F937-C7B1-47D3-B67F-A62EFF666E3E}">
          <x14:id>{99DC7E6A-9CA9-44B7-9469-6BBCDD29701D}</x14:id>
        </ext>
      </extLst>
    </cfRule>
  </conditionalFormatting>
  <dataValidations count="7">
    <dataValidation type="list" allowBlank="1" showInputMessage="1" showErrorMessage="1" sqref="AJ37:AJ38" xr:uid="{E7BE67EA-32EA-461C-8135-86E32D8A6EB7}">
      <formula1>"A, B, C"</formula1>
    </dataValidation>
    <dataValidation type="list" allowBlank="1" showInputMessage="1" showErrorMessage="1" sqref="AJ16 AJ18:AJ19 AJ21:AJ24 AJ36" xr:uid="{4C3873D6-0356-45D1-9375-E7C7EC853DF4}">
      <formula1>"A, B, C, D, E"</formula1>
    </dataValidation>
    <dataValidation type="list" allowBlank="1" showInputMessage="1" showErrorMessage="1" sqref="AJ11:AJ15 AJ17 AJ25 AJ35 AJ31:AJ33" xr:uid="{2158E643-4487-4312-9F4A-18C650DEEB55}">
      <formula1>"A, B, C, D"</formula1>
    </dataValidation>
    <dataValidation operator="lessThanOrEqual" allowBlank="1" showInputMessage="1" showErrorMessage="1" sqref="G21:G24 G16 G18:G19 G36" xr:uid="{EF5AD1CB-FA62-4665-8758-3BCBC5D6B869}"/>
    <dataValidation type="list" allowBlank="1" showInputMessage="1" showErrorMessage="1" sqref="H21:H24 K21:K24 N21:N24 Q21:Q24 T21:T24 W21:W24 Z21:Z24 AC21:AC24 AF21:AF24 N16 N18:N19 W16 W18:W19 K16 K18:K19 Z16 Z18:Z19 Q16 Q18:Q19 AC16 AC18:AC19 H16 H18:H19 AF16 AF18:AF19 T16 T18:T19 N36 W36 K36 Z36 Q36 AC36 H36 AF36 T36" xr:uid="{4825C7DA-0AF9-4A46-8C63-1EB443230CBD}">
      <formula1>"A,B,C,D,E"</formula1>
    </dataValidation>
    <dataValidation type="list" allowBlank="1" showInputMessage="1" showErrorMessage="1" sqref="H25 H12:H17 H35:H36 K25 K12:K17 K35:K36 N25 N12:N17 N35:N36 Q25 Q12:Q17 Q35:Q36 T25 T12:T17 T35:T36 W25 W12:W17 W35:W36 Z25 Z12:Z17 Z35:Z36 AC25 AC12:AC17 AC35:AC36 AF25 AF12:AF17 AF35:AF36 H31:H33 K31:K33 N31:N33 Q31:Q33 T31:T33 W31:W33 Z31:Z33 AC31:AC33 AF31:AF33" xr:uid="{10B026CE-0CE6-4E14-8B2D-781FB47C3E4E}">
      <formula1>"A,B,C,D"</formula1>
    </dataValidation>
    <dataValidation type="list" allowBlank="1" showInputMessage="1" showErrorMessage="1" sqref="H11:H12 Z11:Z12 K37:K38 K11:K12 AF11:AF12 N37:N38 N11:N12 AC37:AC38 Q37:Q38 Q11:Q12 AC11:AC12 T37:T38 T11:T12 H37:H38 W37:W38 W11:W12 AF37:AF38 Z37:Z38" xr:uid="{F624B8F5-9EC9-4A1E-A88E-7B286CB832EC}">
      <formula1>"A,B,C"</formula1>
    </dataValidation>
  </dataValidations>
  <pageMargins left="0.7" right="0.7" top="0.75" bottom="0.75" header="0.3" footer="0.3"/>
  <pageSetup paperSize="9" orientation="portrait" horizontalDpi="0" verticalDpi="0" r:id="rId1"/>
  <extLst>
    <ext xmlns:x14="http://schemas.microsoft.com/office/spreadsheetml/2009/9/main" uri="{78C0D931-6437-407d-A8EE-F0AAD7539E65}">
      <x14:conditionalFormattings>
        <x14:conditionalFormatting xmlns:xm="http://schemas.microsoft.com/office/excel/2006/main">
          <x14:cfRule type="dataBar" id="{48840675-8DF7-43E1-B061-A9BEA286A160}">
            <x14:dataBar minLength="0" maxLength="100" gradient="0">
              <x14:cfvo type="autoMin"/>
              <x14:cfvo type="autoMax"/>
              <x14:negativeFillColor rgb="FFFF0000"/>
              <x14:axisColor rgb="FF000000"/>
            </x14:dataBar>
          </x14:cfRule>
          <xm:sqref>H25</xm:sqref>
        </x14:conditionalFormatting>
        <x14:conditionalFormatting xmlns:xm="http://schemas.microsoft.com/office/excel/2006/main">
          <x14:cfRule type="dataBar" id="{AE1FA0A2-6BBD-473D-8420-1071AAC5CCE9}">
            <x14:dataBar minLength="0" maxLength="100" gradient="0">
              <x14:cfvo type="autoMin"/>
              <x14:cfvo type="autoMax"/>
              <x14:negativeFillColor rgb="FFFF0000"/>
              <x14:axisColor rgb="FF000000"/>
            </x14:dataBar>
          </x14:cfRule>
          <xm:sqref>H35</xm:sqref>
        </x14:conditionalFormatting>
        <x14:conditionalFormatting xmlns:xm="http://schemas.microsoft.com/office/excel/2006/main">
          <x14:cfRule type="dataBar" id="{0D3656E6-2937-4394-B287-DDAC9BB17EC0}">
            <x14:dataBar minLength="0" maxLength="100" gradient="0">
              <x14:cfvo type="autoMin"/>
              <x14:cfvo type="autoMax"/>
              <x14:negativeFillColor rgb="FFFF0000"/>
              <x14:axisColor rgb="FF000000"/>
            </x14:dataBar>
          </x14:cfRule>
          <xm:sqref>H37:H38</xm:sqref>
        </x14:conditionalFormatting>
        <x14:conditionalFormatting xmlns:xm="http://schemas.microsoft.com/office/excel/2006/main">
          <x14:cfRule type="dataBar" id="{1B3BA518-829D-4756-9F52-3A230390545C}">
            <x14:dataBar minLength="0" maxLength="100" gradient="0">
              <x14:cfvo type="autoMin"/>
              <x14:cfvo type="autoMax"/>
              <x14:negativeFillColor rgb="FFFF0000"/>
              <x14:axisColor rgb="FF000000"/>
            </x14:dataBar>
          </x14:cfRule>
          <xm:sqref>I22</xm:sqref>
        </x14:conditionalFormatting>
        <x14:conditionalFormatting xmlns:xm="http://schemas.microsoft.com/office/excel/2006/main">
          <x14:cfRule type="dataBar" id="{9E216E21-ADC0-4437-B57C-3846A6DFCE22}">
            <x14:dataBar minLength="0" maxLength="100" gradient="0">
              <x14:cfvo type="autoMin"/>
              <x14:cfvo type="autoMax"/>
              <x14:negativeFillColor rgb="FFFF0000"/>
              <x14:axisColor rgb="FF000000"/>
            </x14:dataBar>
          </x14:cfRule>
          <xm:sqref>I23:I25</xm:sqref>
        </x14:conditionalFormatting>
        <x14:conditionalFormatting xmlns:xm="http://schemas.microsoft.com/office/excel/2006/main">
          <x14:cfRule type="dataBar" id="{03AB03DA-03EC-4277-A34C-58A0A6F4EE1F}">
            <x14:dataBar minLength="0" maxLength="100" gradient="0">
              <x14:cfvo type="autoMin"/>
              <x14:cfvo type="autoMax"/>
              <x14:negativeFillColor rgb="FFFF0000"/>
              <x14:axisColor rgb="FF000000"/>
            </x14:dataBar>
          </x14:cfRule>
          <xm:sqref>I35</xm:sqref>
        </x14:conditionalFormatting>
        <x14:conditionalFormatting xmlns:xm="http://schemas.microsoft.com/office/excel/2006/main">
          <x14:cfRule type="dataBar" id="{9A9EC484-B8D3-44E1-885C-88D284985855}">
            <x14:dataBar minLength="0" maxLength="100" gradient="0">
              <x14:cfvo type="autoMin"/>
              <x14:cfvo type="autoMax"/>
              <x14:negativeFillColor rgb="FFFF0000"/>
              <x14:axisColor rgb="FF000000"/>
            </x14:dataBar>
          </x14:cfRule>
          <xm:sqref>I37:I38</xm:sqref>
        </x14:conditionalFormatting>
        <x14:conditionalFormatting xmlns:xm="http://schemas.microsoft.com/office/excel/2006/main">
          <x14:cfRule type="dataBar" id="{2074C644-0004-4C59-BFF1-7EE4C62130C5}">
            <x14:dataBar minLength="0" maxLength="100" gradient="0">
              <x14:cfvo type="autoMin"/>
              <x14:cfvo type="autoMax"/>
              <x14:negativeFillColor rgb="FFFF0000"/>
              <x14:axisColor rgb="FF000000"/>
            </x14:dataBar>
          </x14:cfRule>
          <xm:sqref>K25</xm:sqref>
        </x14:conditionalFormatting>
        <x14:conditionalFormatting xmlns:xm="http://schemas.microsoft.com/office/excel/2006/main">
          <x14:cfRule type="dataBar" id="{9B98D810-EDDB-43FA-B2FA-527A09F82CD0}">
            <x14:dataBar minLength="0" maxLength="100" gradient="0">
              <x14:cfvo type="autoMin"/>
              <x14:cfvo type="autoMax"/>
              <x14:negativeFillColor rgb="FFFF0000"/>
              <x14:axisColor rgb="FF000000"/>
            </x14:dataBar>
          </x14:cfRule>
          <xm:sqref>K35</xm:sqref>
        </x14:conditionalFormatting>
        <x14:conditionalFormatting xmlns:xm="http://schemas.microsoft.com/office/excel/2006/main">
          <x14:cfRule type="dataBar" id="{3D3212E4-4064-4C1A-8466-E248E8573B79}">
            <x14:dataBar minLength="0" maxLength="100" gradient="0">
              <x14:cfvo type="autoMin"/>
              <x14:cfvo type="autoMax"/>
              <x14:negativeFillColor rgb="FFFF0000"/>
              <x14:axisColor rgb="FF000000"/>
            </x14:dataBar>
          </x14:cfRule>
          <xm:sqref>K37:K38</xm:sqref>
        </x14:conditionalFormatting>
        <x14:conditionalFormatting xmlns:xm="http://schemas.microsoft.com/office/excel/2006/main">
          <x14:cfRule type="dataBar" id="{7BA9AA28-67C7-4506-B6C7-B16FB8047298}">
            <x14:dataBar minLength="0" maxLength="100" gradient="0">
              <x14:cfvo type="autoMin"/>
              <x14:cfvo type="autoMax"/>
              <x14:negativeFillColor rgb="FFFF0000"/>
              <x14:axisColor rgb="FF000000"/>
            </x14:dataBar>
          </x14:cfRule>
          <xm:sqref>L22</xm:sqref>
        </x14:conditionalFormatting>
        <x14:conditionalFormatting xmlns:xm="http://schemas.microsoft.com/office/excel/2006/main">
          <x14:cfRule type="dataBar" id="{212DEAA7-2112-480E-B0F8-5ED85C2AA2FF}">
            <x14:dataBar minLength="0" maxLength="100" gradient="0">
              <x14:cfvo type="autoMin"/>
              <x14:cfvo type="autoMax"/>
              <x14:negativeFillColor rgb="FFFF0000"/>
              <x14:axisColor rgb="FF000000"/>
            </x14:dataBar>
          </x14:cfRule>
          <xm:sqref>L23:L25</xm:sqref>
        </x14:conditionalFormatting>
        <x14:conditionalFormatting xmlns:xm="http://schemas.microsoft.com/office/excel/2006/main">
          <x14:cfRule type="dataBar" id="{C359B588-1A0F-4C54-B766-DAD882D81AE5}">
            <x14:dataBar minLength="0" maxLength="100" gradient="0">
              <x14:cfvo type="autoMin"/>
              <x14:cfvo type="autoMax"/>
              <x14:negativeFillColor rgb="FFFF0000"/>
              <x14:axisColor rgb="FF000000"/>
            </x14:dataBar>
          </x14:cfRule>
          <xm:sqref>L35</xm:sqref>
        </x14:conditionalFormatting>
        <x14:conditionalFormatting xmlns:xm="http://schemas.microsoft.com/office/excel/2006/main">
          <x14:cfRule type="dataBar" id="{B61C8E28-A54D-4935-A328-2E7898F7B9A3}">
            <x14:dataBar minLength="0" maxLength="100" gradient="0">
              <x14:cfvo type="autoMin"/>
              <x14:cfvo type="autoMax"/>
              <x14:negativeFillColor rgb="FFFF0000"/>
              <x14:axisColor rgb="FF000000"/>
            </x14:dataBar>
          </x14:cfRule>
          <xm:sqref>L37:L38</xm:sqref>
        </x14:conditionalFormatting>
        <x14:conditionalFormatting xmlns:xm="http://schemas.microsoft.com/office/excel/2006/main">
          <x14:cfRule type="dataBar" id="{1933326B-1216-4A7B-A428-E31C6C7B2E27}">
            <x14:dataBar minLength="0" maxLength="100" gradient="0">
              <x14:cfvo type="autoMin"/>
              <x14:cfvo type="autoMax"/>
              <x14:negativeFillColor rgb="FFFF0000"/>
              <x14:axisColor rgb="FF000000"/>
            </x14:dataBar>
          </x14:cfRule>
          <xm:sqref>N25</xm:sqref>
        </x14:conditionalFormatting>
        <x14:conditionalFormatting xmlns:xm="http://schemas.microsoft.com/office/excel/2006/main">
          <x14:cfRule type="dataBar" id="{AD75AFD3-005E-43FC-87E4-D2C7E529C51A}">
            <x14:dataBar minLength="0" maxLength="100" gradient="0">
              <x14:cfvo type="autoMin"/>
              <x14:cfvo type="autoMax"/>
              <x14:negativeFillColor rgb="FFFF0000"/>
              <x14:axisColor rgb="FF000000"/>
            </x14:dataBar>
          </x14:cfRule>
          <xm:sqref>N35</xm:sqref>
        </x14:conditionalFormatting>
        <x14:conditionalFormatting xmlns:xm="http://schemas.microsoft.com/office/excel/2006/main">
          <x14:cfRule type="dataBar" id="{DE339F3D-50CE-47DC-A702-4D9B83980D55}">
            <x14:dataBar minLength="0" maxLength="100" gradient="0">
              <x14:cfvo type="autoMin"/>
              <x14:cfvo type="autoMax"/>
              <x14:negativeFillColor rgb="FFFF0000"/>
              <x14:axisColor rgb="FF000000"/>
            </x14:dataBar>
          </x14:cfRule>
          <xm:sqref>N37:N38</xm:sqref>
        </x14:conditionalFormatting>
        <x14:conditionalFormatting xmlns:xm="http://schemas.microsoft.com/office/excel/2006/main">
          <x14:cfRule type="dataBar" id="{2D6BD399-66A8-4B8C-AA65-7BBB66CA1496}">
            <x14:dataBar minLength="0" maxLength="100" gradient="0">
              <x14:cfvo type="autoMin"/>
              <x14:cfvo type="autoMax"/>
              <x14:negativeFillColor rgb="FFFF0000"/>
              <x14:axisColor rgb="FF000000"/>
            </x14:dataBar>
          </x14:cfRule>
          <xm:sqref>O22</xm:sqref>
        </x14:conditionalFormatting>
        <x14:conditionalFormatting xmlns:xm="http://schemas.microsoft.com/office/excel/2006/main">
          <x14:cfRule type="dataBar" id="{487EF83F-63DA-4679-8BAA-B80D2FBB5034}">
            <x14:dataBar minLength="0" maxLength="100" gradient="0">
              <x14:cfvo type="autoMin"/>
              <x14:cfvo type="autoMax"/>
              <x14:negativeFillColor rgb="FFFF0000"/>
              <x14:axisColor rgb="FF000000"/>
            </x14:dataBar>
          </x14:cfRule>
          <xm:sqref>O23:O25</xm:sqref>
        </x14:conditionalFormatting>
        <x14:conditionalFormatting xmlns:xm="http://schemas.microsoft.com/office/excel/2006/main">
          <x14:cfRule type="dataBar" id="{883CECDB-0399-4DB6-AD95-D22A7866FD85}">
            <x14:dataBar minLength="0" maxLength="100" gradient="0">
              <x14:cfvo type="autoMin"/>
              <x14:cfvo type="autoMax"/>
              <x14:negativeFillColor rgb="FFFF0000"/>
              <x14:axisColor rgb="FF000000"/>
            </x14:dataBar>
          </x14:cfRule>
          <xm:sqref>O35</xm:sqref>
        </x14:conditionalFormatting>
        <x14:conditionalFormatting xmlns:xm="http://schemas.microsoft.com/office/excel/2006/main">
          <x14:cfRule type="dataBar" id="{346E73F2-504B-4D1B-83E5-6FC655734026}">
            <x14:dataBar minLength="0" maxLength="100" gradient="0">
              <x14:cfvo type="autoMin"/>
              <x14:cfvo type="autoMax"/>
              <x14:negativeFillColor rgb="FFFF0000"/>
              <x14:axisColor rgb="FF000000"/>
            </x14:dataBar>
          </x14:cfRule>
          <xm:sqref>O37:O38</xm:sqref>
        </x14:conditionalFormatting>
        <x14:conditionalFormatting xmlns:xm="http://schemas.microsoft.com/office/excel/2006/main">
          <x14:cfRule type="dataBar" id="{4D2A11AE-3482-436C-B906-B981B160D02A}">
            <x14:dataBar minLength="0" maxLength="100" gradient="0">
              <x14:cfvo type="autoMin"/>
              <x14:cfvo type="autoMax"/>
              <x14:negativeFillColor rgb="FFFF0000"/>
              <x14:axisColor rgb="FF000000"/>
            </x14:dataBar>
          </x14:cfRule>
          <xm:sqref>Q25</xm:sqref>
        </x14:conditionalFormatting>
        <x14:conditionalFormatting xmlns:xm="http://schemas.microsoft.com/office/excel/2006/main">
          <x14:cfRule type="dataBar" id="{7ECE291A-CBC8-492D-8487-0444B2C31B22}">
            <x14:dataBar minLength="0" maxLength="100" gradient="0">
              <x14:cfvo type="autoMin"/>
              <x14:cfvo type="autoMax"/>
              <x14:negativeFillColor rgb="FFFF0000"/>
              <x14:axisColor rgb="FF000000"/>
            </x14:dataBar>
          </x14:cfRule>
          <xm:sqref>Q35</xm:sqref>
        </x14:conditionalFormatting>
        <x14:conditionalFormatting xmlns:xm="http://schemas.microsoft.com/office/excel/2006/main">
          <x14:cfRule type="dataBar" id="{63EDE652-4636-4569-A85F-D54A60F0237A}">
            <x14:dataBar minLength="0" maxLength="100" gradient="0">
              <x14:cfvo type="autoMin"/>
              <x14:cfvo type="autoMax"/>
              <x14:negativeFillColor rgb="FFFF0000"/>
              <x14:axisColor rgb="FF000000"/>
            </x14:dataBar>
          </x14:cfRule>
          <xm:sqref>Q37:Q38</xm:sqref>
        </x14:conditionalFormatting>
        <x14:conditionalFormatting xmlns:xm="http://schemas.microsoft.com/office/excel/2006/main">
          <x14:cfRule type="dataBar" id="{56C1A3C5-CD77-4420-8B97-A2C831A00B36}">
            <x14:dataBar minLength="0" maxLength="100" gradient="0">
              <x14:cfvo type="autoMin"/>
              <x14:cfvo type="autoMax"/>
              <x14:negativeFillColor rgb="FFFF0000"/>
              <x14:axisColor rgb="FF000000"/>
            </x14:dataBar>
          </x14:cfRule>
          <xm:sqref>R22</xm:sqref>
        </x14:conditionalFormatting>
        <x14:conditionalFormatting xmlns:xm="http://schemas.microsoft.com/office/excel/2006/main">
          <x14:cfRule type="dataBar" id="{F3E9F5E6-183D-48A3-97F7-C4D036322284}">
            <x14:dataBar minLength="0" maxLength="100" gradient="0">
              <x14:cfvo type="autoMin"/>
              <x14:cfvo type="autoMax"/>
              <x14:negativeFillColor rgb="FFFF0000"/>
              <x14:axisColor rgb="FF000000"/>
            </x14:dataBar>
          </x14:cfRule>
          <xm:sqref>R23:R25</xm:sqref>
        </x14:conditionalFormatting>
        <x14:conditionalFormatting xmlns:xm="http://schemas.microsoft.com/office/excel/2006/main">
          <x14:cfRule type="dataBar" id="{B3AA6808-F907-4D59-B1F2-E9235C4EDB6B}">
            <x14:dataBar minLength="0" maxLength="100" gradient="0">
              <x14:cfvo type="autoMin"/>
              <x14:cfvo type="autoMax"/>
              <x14:negativeFillColor rgb="FFFF0000"/>
              <x14:axisColor rgb="FF000000"/>
            </x14:dataBar>
          </x14:cfRule>
          <xm:sqref>R35</xm:sqref>
        </x14:conditionalFormatting>
        <x14:conditionalFormatting xmlns:xm="http://schemas.microsoft.com/office/excel/2006/main">
          <x14:cfRule type="dataBar" id="{C3E4BC2A-CF78-4724-A5B5-7FEBDDAA9066}">
            <x14:dataBar minLength="0" maxLength="100" gradient="0">
              <x14:cfvo type="autoMin"/>
              <x14:cfvo type="autoMax"/>
              <x14:negativeFillColor rgb="FFFF0000"/>
              <x14:axisColor rgb="FF000000"/>
            </x14:dataBar>
          </x14:cfRule>
          <xm:sqref>R37:R38</xm:sqref>
        </x14:conditionalFormatting>
        <x14:conditionalFormatting xmlns:xm="http://schemas.microsoft.com/office/excel/2006/main">
          <x14:cfRule type="dataBar" id="{F881DBEE-1C8B-4665-9706-98DA56745BAA}">
            <x14:dataBar minLength="0" maxLength="100" gradient="0">
              <x14:cfvo type="autoMin"/>
              <x14:cfvo type="autoMax"/>
              <x14:negativeFillColor rgb="FFFF0000"/>
              <x14:axisColor rgb="FF000000"/>
            </x14:dataBar>
          </x14:cfRule>
          <xm:sqref>T25</xm:sqref>
        </x14:conditionalFormatting>
        <x14:conditionalFormatting xmlns:xm="http://schemas.microsoft.com/office/excel/2006/main">
          <x14:cfRule type="dataBar" id="{1D1A5FA8-600C-4B30-9861-3BC7E7D1A6B2}">
            <x14:dataBar minLength="0" maxLength="100" gradient="0">
              <x14:cfvo type="autoMin"/>
              <x14:cfvo type="autoMax"/>
              <x14:negativeFillColor rgb="FFFF0000"/>
              <x14:axisColor rgb="FF000000"/>
            </x14:dataBar>
          </x14:cfRule>
          <xm:sqref>T35</xm:sqref>
        </x14:conditionalFormatting>
        <x14:conditionalFormatting xmlns:xm="http://schemas.microsoft.com/office/excel/2006/main">
          <x14:cfRule type="dataBar" id="{69FA2868-AFC6-4081-A164-061AEC8A7D79}">
            <x14:dataBar minLength="0" maxLength="100" gradient="0">
              <x14:cfvo type="autoMin"/>
              <x14:cfvo type="autoMax"/>
              <x14:negativeFillColor rgb="FFFF0000"/>
              <x14:axisColor rgb="FF000000"/>
            </x14:dataBar>
          </x14:cfRule>
          <xm:sqref>T37:T38</xm:sqref>
        </x14:conditionalFormatting>
        <x14:conditionalFormatting xmlns:xm="http://schemas.microsoft.com/office/excel/2006/main">
          <x14:cfRule type="dataBar" id="{630A5470-9756-40A2-A09A-1CDB1EE55898}">
            <x14:dataBar minLength="0" maxLength="100" gradient="0">
              <x14:cfvo type="autoMin"/>
              <x14:cfvo type="autoMax"/>
              <x14:negativeFillColor rgb="FFFF0000"/>
              <x14:axisColor rgb="FF000000"/>
            </x14:dataBar>
          </x14:cfRule>
          <xm:sqref>U22</xm:sqref>
        </x14:conditionalFormatting>
        <x14:conditionalFormatting xmlns:xm="http://schemas.microsoft.com/office/excel/2006/main">
          <x14:cfRule type="dataBar" id="{E767E0C7-E0FB-43D3-B700-0F5828C8A68C}">
            <x14:dataBar minLength="0" maxLength="100" gradient="0">
              <x14:cfvo type="autoMin"/>
              <x14:cfvo type="autoMax"/>
              <x14:negativeFillColor rgb="FFFF0000"/>
              <x14:axisColor rgb="FF000000"/>
            </x14:dataBar>
          </x14:cfRule>
          <xm:sqref>U23:U25</xm:sqref>
        </x14:conditionalFormatting>
        <x14:conditionalFormatting xmlns:xm="http://schemas.microsoft.com/office/excel/2006/main">
          <x14:cfRule type="dataBar" id="{83A58704-DB1C-4C30-9E7A-068F63100E8B}">
            <x14:dataBar minLength="0" maxLength="100" gradient="0">
              <x14:cfvo type="autoMin"/>
              <x14:cfvo type="autoMax"/>
              <x14:negativeFillColor rgb="FFFF0000"/>
              <x14:axisColor rgb="FF000000"/>
            </x14:dataBar>
          </x14:cfRule>
          <xm:sqref>U35</xm:sqref>
        </x14:conditionalFormatting>
        <x14:conditionalFormatting xmlns:xm="http://schemas.microsoft.com/office/excel/2006/main">
          <x14:cfRule type="dataBar" id="{EB86ADAD-12F3-4D85-9013-54BE74A24EC5}">
            <x14:dataBar minLength="0" maxLength="100" gradient="0">
              <x14:cfvo type="autoMin"/>
              <x14:cfvo type="autoMax"/>
              <x14:negativeFillColor rgb="FFFF0000"/>
              <x14:axisColor rgb="FF000000"/>
            </x14:dataBar>
          </x14:cfRule>
          <xm:sqref>U37:U38</xm:sqref>
        </x14:conditionalFormatting>
        <x14:conditionalFormatting xmlns:xm="http://schemas.microsoft.com/office/excel/2006/main">
          <x14:cfRule type="dataBar" id="{E87B1822-931B-4F06-A1AF-56E7D76122F8}">
            <x14:dataBar minLength="0" maxLength="100" gradient="0">
              <x14:cfvo type="autoMin"/>
              <x14:cfvo type="autoMax"/>
              <x14:negativeFillColor rgb="FFFF0000"/>
              <x14:axisColor rgb="FF000000"/>
            </x14:dataBar>
          </x14:cfRule>
          <xm:sqref>W25</xm:sqref>
        </x14:conditionalFormatting>
        <x14:conditionalFormatting xmlns:xm="http://schemas.microsoft.com/office/excel/2006/main">
          <x14:cfRule type="dataBar" id="{CBA8369A-38DC-40AB-B33D-2C8C99574F05}">
            <x14:dataBar minLength="0" maxLength="100" gradient="0">
              <x14:cfvo type="autoMin"/>
              <x14:cfvo type="autoMax"/>
              <x14:negativeFillColor rgb="FFFF0000"/>
              <x14:axisColor rgb="FF000000"/>
            </x14:dataBar>
          </x14:cfRule>
          <xm:sqref>W35</xm:sqref>
        </x14:conditionalFormatting>
        <x14:conditionalFormatting xmlns:xm="http://schemas.microsoft.com/office/excel/2006/main">
          <x14:cfRule type="dataBar" id="{04EA3698-5311-41C7-A06C-EA7EC167849A}">
            <x14:dataBar minLength="0" maxLength="100" gradient="0">
              <x14:cfvo type="autoMin"/>
              <x14:cfvo type="autoMax"/>
              <x14:negativeFillColor rgb="FFFF0000"/>
              <x14:axisColor rgb="FF000000"/>
            </x14:dataBar>
          </x14:cfRule>
          <xm:sqref>W37:W38</xm:sqref>
        </x14:conditionalFormatting>
        <x14:conditionalFormatting xmlns:xm="http://schemas.microsoft.com/office/excel/2006/main">
          <x14:cfRule type="dataBar" id="{7899C62C-2BC1-45C1-8FA5-482B7288A524}">
            <x14:dataBar minLength="0" maxLength="100" gradient="0">
              <x14:cfvo type="autoMin"/>
              <x14:cfvo type="autoMax"/>
              <x14:negativeFillColor rgb="FFFF0000"/>
              <x14:axisColor rgb="FF000000"/>
            </x14:dataBar>
          </x14:cfRule>
          <xm:sqref>X22</xm:sqref>
        </x14:conditionalFormatting>
        <x14:conditionalFormatting xmlns:xm="http://schemas.microsoft.com/office/excel/2006/main">
          <x14:cfRule type="dataBar" id="{F22F88D1-C1E9-4DCF-BB2D-7BED7730121B}">
            <x14:dataBar minLength="0" maxLength="100" gradient="0">
              <x14:cfvo type="autoMin"/>
              <x14:cfvo type="autoMax"/>
              <x14:negativeFillColor rgb="FFFF0000"/>
              <x14:axisColor rgb="FF000000"/>
            </x14:dataBar>
          </x14:cfRule>
          <xm:sqref>X23:X25</xm:sqref>
        </x14:conditionalFormatting>
        <x14:conditionalFormatting xmlns:xm="http://schemas.microsoft.com/office/excel/2006/main">
          <x14:cfRule type="dataBar" id="{76D03672-B70F-4FC2-AA8D-1E4FBA000469}">
            <x14:dataBar minLength="0" maxLength="100" gradient="0">
              <x14:cfvo type="autoMin"/>
              <x14:cfvo type="autoMax"/>
              <x14:negativeFillColor rgb="FFFF0000"/>
              <x14:axisColor rgb="FF000000"/>
            </x14:dataBar>
          </x14:cfRule>
          <xm:sqref>X35</xm:sqref>
        </x14:conditionalFormatting>
        <x14:conditionalFormatting xmlns:xm="http://schemas.microsoft.com/office/excel/2006/main">
          <x14:cfRule type="dataBar" id="{C732353F-C336-4694-853F-8B411ADEDB84}">
            <x14:dataBar minLength="0" maxLength="100" gradient="0">
              <x14:cfvo type="autoMin"/>
              <x14:cfvo type="autoMax"/>
              <x14:negativeFillColor rgb="FFFF0000"/>
              <x14:axisColor rgb="FF000000"/>
            </x14:dataBar>
          </x14:cfRule>
          <xm:sqref>X37:X38</xm:sqref>
        </x14:conditionalFormatting>
        <x14:conditionalFormatting xmlns:xm="http://schemas.microsoft.com/office/excel/2006/main">
          <x14:cfRule type="dataBar" id="{170ACA6A-F0AE-47A5-87D7-B44DC05B73A0}">
            <x14:dataBar minLength="0" maxLength="100" gradient="0">
              <x14:cfvo type="autoMin"/>
              <x14:cfvo type="autoMax"/>
              <x14:negativeFillColor rgb="FFFF0000"/>
              <x14:axisColor rgb="FF000000"/>
            </x14:dataBar>
          </x14:cfRule>
          <xm:sqref>Z25</xm:sqref>
        </x14:conditionalFormatting>
        <x14:conditionalFormatting xmlns:xm="http://schemas.microsoft.com/office/excel/2006/main">
          <x14:cfRule type="dataBar" id="{13BB2F51-4B27-43E3-ACD0-DEBF0F2F25ED}">
            <x14:dataBar minLength="0" maxLength="100" gradient="0">
              <x14:cfvo type="autoMin"/>
              <x14:cfvo type="autoMax"/>
              <x14:negativeFillColor rgb="FFFF0000"/>
              <x14:axisColor rgb="FF000000"/>
            </x14:dataBar>
          </x14:cfRule>
          <xm:sqref>Z35</xm:sqref>
        </x14:conditionalFormatting>
        <x14:conditionalFormatting xmlns:xm="http://schemas.microsoft.com/office/excel/2006/main">
          <x14:cfRule type="dataBar" id="{D7BE9DAD-D25A-4EFC-8553-BA703C7E3C47}">
            <x14:dataBar minLength="0" maxLength="100" gradient="0">
              <x14:cfvo type="autoMin"/>
              <x14:cfvo type="autoMax"/>
              <x14:negativeFillColor rgb="FFFF0000"/>
              <x14:axisColor rgb="FF000000"/>
            </x14:dataBar>
          </x14:cfRule>
          <xm:sqref>Z37:Z38</xm:sqref>
        </x14:conditionalFormatting>
        <x14:conditionalFormatting xmlns:xm="http://schemas.microsoft.com/office/excel/2006/main">
          <x14:cfRule type="dataBar" id="{EB0B31A4-D6FA-4651-9FDF-D48EEE095880}">
            <x14:dataBar minLength="0" maxLength="100" gradient="0">
              <x14:cfvo type="autoMin"/>
              <x14:cfvo type="autoMax"/>
              <x14:negativeFillColor rgb="FFFF0000"/>
              <x14:axisColor rgb="FF000000"/>
            </x14:dataBar>
          </x14:cfRule>
          <xm:sqref>AA22</xm:sqref>
        </x14:conditionalFormatting>
        <x14:conditionalFormatting xmlns:xm="http://schemas.microsoft.com/office/excel/2006/main">
          <x14:cfRule type="dataBar" id="{DD637A74-FD9E-4B2F-B96C-DDDB1A060892}">
            <x14:dataBar minLength="0" maxLength="100" gradient="0">
              <x14:cfvo type="autoMin"/>
              <x14:cfvo type="autoMax"/>
              <x14:negativeFillColor rgb="FFFF0000"/>
              <x14:axisColor rgb="FF000000"/>
            </x14:dataBar>
          </x14:cfRule>
          <xm:sqref>AA23:AA25</xm:sqref>
        </x14:conditionalFormatting>
        <x14:conditionalFormatting xmlns:xm="http://schemas.microsoft.com/office/excel/2006/main">
          <x14:cfRule type="dataBar" id="{3037D094-E5D6-47B2-BAD5-E45F3010D6BD}">
            <x14:dataBar minLength="0" maxLength="100" gradient="0">
              <x14:cfvo type="autoMin"/>
              <x14:cfvo type="autoMax"/>
              <x14:negativeFillColor rgb="FFFF0000"/>
              <x14:axisColor rgb="FF000000"/>
            </x14:dataBar>
          </x14:cfRule>
          <xm:sqref>AA35</xm:sqref>
        </x14:conditionalFormatting>
        <x14:conditionalFormatting xmlns:xm="http://schemas.microsoft.com/office/excel/2006/main">
          <x14:cfRule type="dataBar" id="{9EB877E2-7702-414A-B29F-17FD6384BF68}">
            <x14:dataBar minLength="0" maxLength="100" gradient="0">
              <x14:cfvo type="autoMin"/>
              <x14:cfvo type="autoMax"/>
              <x14:negativeFillColor rgb="FFFF0000"/>
              <x14:axisColor rgb="FF000000"/>
            </x14:dataBar>
          </x14:cfRule>
          <xm:sqref>AA37:AA38</xm:sqref>
        </x14:conditionalFormatting>
        <x14:conditionalFormatting xmlns:xm="http://schemas.microsoft.com/office/excel/2006/main">
          <x14:cfRule type="dataBar" id="{ABEF2569-CA05-4ADC-A3F4-C68F62A283B0}">
            <x14:dataBar minLength="0" maxLength="100" gradient="0">
              <x14:cfvo type="autoMin"/>
              <x14:cfvo type="autoMax"/>
              <x14:negativeFillColor rgb="FFFF0000"/>
              <x14:axisColor rgb="FF000000"/>
            </x14:dataBar>
          </x14:cfRule>
          <xm:sqref>AC25</xm:sqref>
        </x14:conditionalFormatting>
        <x14:conditionalFormatting xmlns:xm="http://schemas.microsoft.com/office/excel/2006/main">
          <x14:cfRule type="dataBar" id="{EB19C504-53BC-4152-8436-C829D4FC740A}">
            <x14:dataBar minLength="0" maxLength="100" gradient="0">
              <x14:cfvo type="autoMin"/>
              <x14:cfvo type="autoMax"/>
              <x14:negativeFillColor rgb="FFFF0000"/>
              <x14:axisColor rgb="FF000000"/>
            </x14:dataBar>
          </x14:cfRule>
          <xm:sqref>AC35</xm:sqref>
        </x14:conditionalFormatting>
        <x14:conditionalFormatting xmlns:xm="http://schemas.microsoft.com/office/excel/2006/main">
          <x14:cfRule type="dataBar" id="{D062989A-570F-4A59-BF12-4DCBF319ED11}">
            <x14:dataBar minLength="0" maxLength="100" gradient="0">
              <x14:cfvo type="autoMin"/>
              <x14:cfvo type="autoMax"/>
              <x14:negativeFillColor rgb="FFFF0000"/>
              <x14:axisColor rgb="FF000000"/>
            </x14:dataBar>
          </x14:cfRule>
          <xm:sqref>AC37:AC38</xm:sqref>
        </x14:conditionalFormatting>
        <x14:conditionalFormatting xmlns:xm="http://schemas.microsoft.com/office/excel/2006/main">
          <x14:cfRule type="dataBar" id="{81E25580-719F-4FAD-BA46-D140EFEAD021}">
            <x14:dataBar minLength="0" maxLength="100" gradient="0">
              <x14:cfvo type="autoMin"/>
              <x14:cfvo type="autoMax"/>
              <x14:negativeFillColor rgb="FFFF0000"/>
              <x14:axisColor rgb="FF000000"/>
            </x14:dataBar>
          </x14:cfRule>
          <xm:sqref>AD22</xm:sqref>
        </x14:conditionalFormatting>
        <x14:conditionalFormatting xmlns:xm="http://schemas.microsoft.com/office/excel/2006/main">
          <x14:cfRule type="dataBar" id="{837C082E-CC2D-4AB9-B7AC-A8E3710F45B6}">
            <x14:dataBar minLength="0" maxLength="100" gradient="0">
              <x14:cfvo type="autoMin"/>
              <x14:cfvo type="autoMax"/>
              <x14:negativeFillColor rgb="FFFF0000"/>
              <x14:axisColor rgb="FF000000"/>
            </x14:dataBar>
          </x14:cfRule>
          <xm:sqref>AD23:AD25</xm:sqref>
        </x14:conditionalFormatting>
        <x14:conditionalFormatting xmlns:xm="http://schemas.microsoft.com/office/excel/2006/main">
          <x14:cfRule type="dataBar" id="{FF7FC723-3D44-447C-A139-57229B28B696}">
            <x14:dataBar minLength="0" maxLength="100" gradient="0">
              <x14:cfvo type="autoMin"/>
              <x14:cfvo type="autoMax"/>
              <x14:negativeFillColor rgb="FFFF0000"/>
              <x14:axisColor rgb="FF000000"/>
            </x14:dataBar>
          </x14:cfRule>
          <xm:sqref>AD35</xm:sqref>
        </x14:conditionalFormatting>
        <x14:conditionalFormatting xmlns:xm="http://schemas.microsoft.com/office/excel/2006/main">
          <x14:cfRule type="dataBar" id="{BF9580CD-4DC4-413F-A223-5273B60E996A}">
            <x14:dataBar minLength="0" maxLength="100" gradient="0">
              <x14:cfvo type="autoMin"/>
              <x14:cfvo type="autoMax"/>
              <x14:negativeFillColor rgb="FFFF0000"/>
              <x14:axisColor rgb="FF000000"/>
            </x14:dataBar>
          </x14:cfRule>
          <xm:sqref>AD37:AD38</xm:sqref>
        </x14:conditionalFormatting>
        <x14:conditionalFormatting xmlns:xm="http://schemas.microsoft.com/office/excel/2006/main">
          <x14:cfRule type="dataBar" id="{64EEB462-163F-45D1-9707-768BE354C1B1}">
            <x14:dataBar minLength="0" maxLength="100" gradient="0">
              <x14:cfvo type="autoMin"/>
              <x14:cfvo type="autoMax"/>
              <x14:negativeFillColor rgb="FFFF0000"/>
              <x14:axisColor rgb="FF000000"/>
            </x14:dataBar>
          </x14:cfRule>
          <xm:sqref>AF25</xm:sqref>
        </x14:conditionalFormatting>
        <x14:conditionalFormatting xmlns:xm="http://schemas.microsoft.com/office/excel/2006/main">
          <x14:cfRule type="dataBar" id="{14272CCB-89BD-43F8-90FB-14C1C23A7A9F}">
            <x14:dataBar minLength="0" maxLength="100" gradient="0">
              <x14:cfvo type="autoMin"/>
              <x14:cfvo type="autoMax"/>
              <x14:negativeFillColor rgb="FFFF0000"/>
              <x14:axisColor rgb="FF000000"/>
            </x14:dataBar>
          </x14:cfRule>
          <xm:sqref>AF35</xm:sqref>
        </x14:conditionalFormatting>
        <x14:conditionalFormatting xmlns:xm="http://schemas.microsoft.com/office/excel/2006/main">
          <x14:cfRule type="dataBar" id="{9553945A-72ED-419D-A3F0-F9593BE324D7}">
            <x14:dataBar minLength="0" maxLength="100" gradient="0">
              <x14:cfvo type="autoMin"/>
              <x14:cfvo type="autoMax"/>
              <x14:negativeFillColor rgb="FFFF0000"/>
              <x14:axisColor rgb="FF000000"/>
            </x14:dataBar>
          </x14:cfRule>
          <xm:sqref>AF37:AF38</xm:sqref>
        </x14:conditionalFormatting>
        <x14:conditionalFormatting xmlns:xm="http://schemas.microsoft.com/office/excel/2006/main">
          <x14:cfRule type="dataBar" id="{68F0113B-1283-4133-9A02-5D8F961019E4}">
            <x14:dataBar minLength="0" maxLength="100" gradient="0">
              <x14:cfvo type="autoMin"/>
              <x14:cfvo type="autoMax"/>
              <x14:negativeFillColor rgb="FFFF0000"/>
              <x14:axisColor rgb="FF000000"/>
            </x14:dataBar>
          </x14:cfRule>
          <xm:sqref>AG22</xm:sqref>
        </x14:conditionalFormatting>
        <x14:conditionalFormatting xmlns:xm="http://schemas.microsoft.com/office/excel/2006/main">
          <x14:cfRule type="dataBar" id="{23A8C18C-F6E8-4E67-B5F5-2B10F1D57772}">
            <x14:dataBar minLength="0" maxLength="100" gradient="0">
              <x14:cfvo type="autoMin"/>
              <x14:cfvo type="autoMax"/>
              <x14:negativeFillColor rgb="FFFF0000"/>
              <x14:axisColor rgb="FF000000"/>
            </x14:dataBar>
          </x14:cfRule>
          <xm:sqref>AG23:AG25</xm:sqref>
        </x14:conditionalFormatting>
        <x14:conditionalFormatting xmlns:xm="http://schemas.microsoft.com/office/excel/2006/main">
          <x14:cfRule type="dataBar" id="{7208C611-7B75-45B6-89B1-5AF66DB0B7E2}">
            <x14:dataBar minLength="0" maxLength="100" gradient="0">
              <x14:cfvo type="autoMin"/>
              <x14:cfvo type="autoMax"/>
              <x14:negativeFillColor rgb="FFFF0000"/>
              <x14:axisColor rgb="FF000000"/>
            </x14:dataBar>
          </x14:cfRule>
          <xm:sqref>AG35</xm:sqref>
        </x14:conditionalFormatting>
        <x14:conditionalFormatting xmlns:xm="http://schemas.microsoft.com/office/excel/2006/main">
          <x14:cfRule type="dataBar" id="{99DC7E6A-9CA9-44B7-9469-6BBCDD29701D}">
            <x14:dataBar minLength="0" maxLength="100" gradient="0">
              <x14:cfvo type="autoMin"/>
              <x14:cfvo type="autoMax"/>
              <x14:negativeFillColor rgb="FFFF0000"/>
              <x14:axisColor rgb="FF000000"/>
            </x14:dataBar>
          </x14:cfRule>
          <xm:sqref>AG37:AG38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0173-E6E3-48BA-AFFE-20113BA93AFB}">
  <dimension ref="A1"/>
  <sheetViews>
    <sheetView topLeftCell="D1" workbookViewId="0"/>
  </sheetViews>
  <sheetFormatPr defaultColWidth="8.8554687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LKE PI - 2026 </vt:lpstr>
      <vt:lpstr>Sheet2</vt:lpstr>
      <vt:lpstr>LKE PI - 2026</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Fitria Ariestyani</cp:lastModifiedBy>
  <dcterms:created xsi:type="dcterms:W3CDTF">2023-05-02T07:32:45Z</dcterms:created>
  <dcterms:modified xsi:type="dcterms:W3CDTF">2026-04-30T10:22:37Z</dcterms:modified>
</cp:coreProperties>
</file>